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L:\Area Tecnica\Agricola\SAMPA\COAPA\Preços Mínimos e Preços de Referência\Histórico dos Preços Mínimos\"/>
    </mc:Choice>
  </mc:AlternateContent>
  <xr:revisionPtr revIDLastSave="0" documentId="13_ncr:1_{9C7BBF93-1DEC-466A-AF65-1D8CC2BE9FEB}" xr6:coauthVersionLast="45" xr6:coauthVersionMax="45" xr10:uidLastSave="{00000000-0000-0000-0000-000000000000}"/>
  <bookViews>
    <workbookView xWindow="-120" yWindow="-120" windowWidth="29040" windowHeight="15840" activeTab="3" xr2:uid="{00000000-000D-0000-FFFF-FFFF00000000}"/>
  </bookViews>
  <sheets>
    <sheet name="Verão e Regional" sheetId="1" r:id="rId1"/>
    <sheet name="PM Regional" sheetId="2" r:id="rId2"/>
    <sheet name="PM Inverno e Uva" sheetId="3" r:id="rId3"/>
    <sheet name="PM Extrativo"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1" l="1"/>
  <c r="J8" i="3"/>
  <c r="I8" i="3"/>
  <c r="K11" i="3"/>
  <c r="J11" i="3"/>
  <c r="I11" i="3"/>
  <c r="H11" i="3"/>
  <c r="G11" i="3"/>
  <c r="K13" i="3"/>
  <c r="K6" i="3"/>
  <c r="K5" i="3"/>
  <c r="K4" i="3"/>
  <c r="K8" i="3"/>
  <c r="H8" i="3"/>
  <c r="G8" i="3"/>
  <c r="F8" i="3"/>
  <c r="J4" i="3"/>
  <c r="J13" i="3"/>
  <c r="J6" i="3"/>
  <c r="J5" i="3"/>
  <c r="I4" i="3"/>
  <c r="I13" i="3"/>
  <c r="I6" i="3"/>
  <c r="I5" i="3"/>
  <c r="H4" i="3"/>
  <c r="H13" i="3"/>
  <c r="H6" i="3"/>
  <c r="H5" i="3"/>
  <c r="G4" i="3"/>
  <c r="G13" i="3"/>
  <c r="G6" i="3"/>
  <c r="G5" i="3"/>
  <c r="I50" i="1"/>
  <c r="F7" i="3"/>
  <c r="F11" i="1"/>
</calcChain>
</file>

<file path=xl/sharedStrings.xml><?xml version="1.0" encoding="utf-8"?>
<sst xmlns="http://schemas.openxmlformats.org/spreadsheetml/2006/main" count="2727" uniqueCount="274">
  <si>
    <t>Produto</t>
  </si>
  <si>
    <t>Região/UF</t>
  </si>
  <si>
    <t>1998/99</t>
  </si>
  <si>
    <t>1999/2000</t>
  </si>
  <si>
    <t>2000/01</t>
  </si>
  <si>
    <t>2001/02</t>
  </si>
  <si>
    <t>2002/03</t>
  </si>
  <si>
    <t>2003/04</t>
  </si>
  <si>
    <t>2004/05</t>
  </si>
  <si>
    <t>2005/06</t>
  </si>
  <si>
    <t>2006/07</t>
  </si>
  <si>
    <t>2007/08</t>
  </si>
  <si>
    <t>2008/09</t>
  </si>
  <si>
    <t>2009/10</t>
  </si>
  <si>
    <t>2010/11</t>
  </si>
  <si>
    <t>2011/12</t>
  </si>
  <si>
    <t>2012/13</t>
  </si>
  <si>
    <t>2013/14</t>
  </si>
  <si>
    <t>2014/15</t>
  </si>
  <si>
    <t>2015/16</t>
  </si>
  <si>
    <t>2016/17</t>
  </si>
  <si>
    <t>Algodão</t>
  </si>
  <si>
    <t>Caroço</t>
  </si>
  <si>
    <t>15 kg</t>
  </si>
  <si>
    <t>-</t>
  </si>
  <si>
    <t>Pluma</t>
  </si>
  <si>
    <t>Comum</t>
  </si>
  <si>
    <t>Brasil</t>
  </si>
  <si>
    <t>25 kg</t>
  </si>
  <si>
    <t>Arroz em Casca</t>
  </si>
  <si>
    <t>Longo Fino</t>
  </si>
  <si>
    <t>Sul (exceto PR)</t>
  </si>
  <si>
    <t>50 kg</t>
  </si>
  <si>
    <t>60 kg</t>
  </si>
  <si>
    <t>Norte e MT</t>
  </si>
  <si>
    <t>MT e TO</t>
  </si>
  <si>
    <t>Norte (exceto TO)</t>
  </si>
  <si>
    <t>Norte (exceto RR)</t>
  </si>
  <si>
    <t>RR</t>
  </si>
  <si>
    <t>Café</t>
  </si>
  <si>
    <t>Arábica</t>
  </si>
  <si>
    <t>Robusta</t>
  </si>
  <si>
    <t>Caroço de Algodão</t>
  </si>
  <si>
    <t>Feijão</t>
  </si>
  <si>
    <t>Cores</t>
  </si>
  <si>
    <t>Preto</t>
  </si>
  <si>
    <t>Caupi</t>
  </si>
  <si>
    <t>Macaçar</t>
  </si>
  <si>
    <t>CE, PE, PB, RN, PI e MA</t>
  </si>
  <si>
    <t>AL, BA e SE</t>
  </si>
  <si>
    <t>PA</t>
  </si>
  <si>
    <t>Anão</t>
  </si>
  <si>
    <t>Juta/Malva</t>
  </si>
  <si>
    <t>Embonecada</t>
  </si>
  <si>
    <t>Norte</t>
  </si>
  <si>
    <t>kg</t>
  </si>
  <si>
    <t>Prensada</t>
  </si>
  <si>
    <t>Norte e MA</t>
  </si>
  <si>
    <t>Mandioca</t>
  </si>
  <si>
    <t>Raiz</t>
  </si>
  <si>
    <t>Tonelada</t>
  </si>
  <si>
    <t>Farinha</t>
  </si>
  <si>
    <t>Fécula</t>
  </si>
  <si>
    <t>Goma/Polvilho</t>
  </si>
  <si>
    <t>MT e RO</t>
  </si>
  <si>
    <t>Milho</t>
  </si>
  <si>
    <t>Grão</t>
  </si>
  <si>
    <t>SE, PR, BA-Sul, Sul do MA e Sul do PI</t>
  </si>
  <si>
    <t>SC e RS</t>
  </si>
  <si>
    <t>TO</t>
  </si>
  <si>
    <t>Soja</t>
  </si>
  <si>
    <t>MT, RO, AM, PA e AC</t>
  </si>
  <si>
    <t>AM, AC e RO</t>
  </si>
  <si>
    <t>Sorgo</t>
  </si>
  <si>
    <t>Sul e MS</t>
  </si>
  <si>
    <t>Único</t>
  </si>
  <si>
    <t>Trigo</t>
  </si>
  <si>
    <t>Pão T-1</t>
  </si>
  <si>
    <t>Sul</t>
  </si>
  <si>
    <t>Sudeste</t>
  </si>
  <si>
    <t>Industrial</t>
  </si>
  <si>
    <t>Sul, Sudeste e Nordeste</t>
  </si>
  <si>
    <t>Cacau cultivado</t>
  </si>
  <si>
    <t>Amêndoa</t>
  </si>
  <si>
    <t>Carnaúba</t>
  </si>
  <si>
    <t>PR e SP</t>
  </si>
  <si>
    <t>40,8 kg</t>
  </si>
  <si>
    <t>Leite</t>
  </si>
  <si>
    <t>in natura</t>
  </si>
  <si>
    <t>litro</t>
  </si>
  <si>
    <t>Nordeste</t>
  </si>
  <si>
    <t>SP</t>
  </si>
  <si>
    <t>ES, RJ, MG e PR</t>
  </si>
  <si>
    <t>RS e SC</t>
  </si>
  <si>
    <t>Sisal</t>
  </si>
  <si>
    <t>BA, PB e RN</t>
  </si>
  <si>
    <t>Tipo 1</t>
  </si>
  <si>
    <t>Cultivada</t>
  </si>
  <si>
    <r>
      <rPr>
        <sz val="8"/>
        <rFont val="Arial"/>
        <family val="2"/>
      </rPr>
      <t>Preto, Branco
e Cores</t>
    </r>
  </si>
  <si>
    <r>
      <rPr>
        <sz val="8"/>
        <rFont val="Arial"/>
        <family val="2"/>
      </rPr>
      <t>Demais
variedades</t>
    </r>
  </si>
  <si>
    <t>2017/18</t>
  </si>
  <si>
    <t>Mar/Fev</t>
  </si>
  <si>
    <t>Mai/Abr</t>
  </si>
  <si>
    <t>Jul/Jun</t>
  </si>
  <si>
    <t>Fev/Jan</t>
  </si>
  <si>
    <t>Sudeste (exceto MG) e  Sul</t>
  </si>
  <si>
    <t>Centro-Oeste, Ba-Sul e MG</t>
  </si>
  <si>
    <t xml:space="preserve"> Nordeste(exceto Ba-Sul) e Norte</t>
  </si>
  <si>
    <t xml:space="preserve">Centro-Oeste (exceto MT), Sudeste, Sul e  Nordeste </t>
  </si>
  <si>
    <t>Nov/Out</t>
  </si>
  <si>
    <t>Jan/Dez</t>
  </si>
  <si>
    <t>Nov/Dez</t>
  </si>
  <si>
    <t>Dez/Nov</t>
  </si>
  <si>
    <t>Centro-Oeste, Sudeste, Sul e BA-Sul</t>
  </si>
  <si>
    <t>Nordeste (exceto Ba-Sul) e Norte</t>
  </si>
  <si>
    <t>Nordeste e Norte</t>
  </si>
  <si>
    <t>RO</t>
  </si>
  <si>
    <t xml:space="preserve">Centro-Oeste, Sudeste e Sul </t>
  </si>
  <si>
    <t xml:space="preserve">Centro-Oeste (exceto MT), Sudeste e Sul </t>
  </si>
  <si>
    <r>
      <t xml:space="preserve">Sudeste, </t>
    </r>
    <r>
      <rPr>
        <sz val="8"/>
        <rFont val="Arial"/>
        <family val="2"/>
      </rPr>
      <t>Sul, TO, BA-Sul, Sul do MA e Sul do PI</t>
    </r>
  </si>
  <si>
    <t xml:space="preserve"> AC, MT e RO</t>
  </si>
  <si>
    <t xml:space="preserve">DF,GO e  MS </t>
  </si>
  <si>
    <t xml:space="preserve">Nordeste(exceto BA-Sul, Sul do MA e Sul do PI) e Norte (exceto TO, AC e RO) </t>
  </si>
  <si>
    <t>Centro-Oeste (exceto MT)</t>
  </si>
  <si>
    <t>Nordeste (exceto BA-Sul, Sul do MA e Sul do PI) e Norte (exceto AC e RO)</t>
  </si>
  <si>
    <t>Jun/Mai</t>
  </si>
  <si>
    <t>Centro-Oeste(exceto MT e MS)</t>
  </si>
  <si>
    <t>Nordeste(exceto BA-Sul ) e Norte</t>
  </si>
  <si>
    <t>Centro-Oeste, Sudeste, Sul e Ba-Sul</t>
  </si>
  <si>
    <t xml:space="preserve">Nordeste  e Norte </t>
  </si>
  <si>
    <t xml:space="preserve">Especificação </t>
  </si>
  <si>
    <t xml:space="preserve"> Vigência</t>
  </si>
  <si>
    <t>Preço Mínimo (R$/un.)</t>
  </si>
  <si>
    <t>Unidade  de medida</t>
  </si>
  <si>
    <t xml:space="preserve">Vigência </t>
  </si>
  <si>
    <t>Unidade de medida</t>
  </si>
  <si>
    <t>Centro-Oeste, Nordeste e Sudeste</t>
  </si>
  <si>
    <t xml:space="preserve">Centro-Oeste e Norte </t>
  </si>
  <si>
    <t>Nordeste e ES</t>
  </si>
  <si>
    <t>Sudeste e Sul</t>
  </si>
  <si>
    <t>Fruto</t>
  </si>
  <si>
    <t>Cernambi</t>
  </si>
  <si>
    <t>Fibra</t>
  </si>
  <si>
    <t xml:space="preserve">           Cera</t>
  </si>
  <si>
    <t xml:space="preserve">           Pó Cerífero</t>
  </si>
  <si>
    <t>Murumuru</t>
  </si>
  <si>
    <t xml:space="preserve">Babaçu </t>
  </si>
  <si>
    <t>Cacau</t>
  </si>
  <si>
    <t>Bruta gorda</t>
  </si>
  <si>
    <t>Tipo B</t>
  </si>
  <si>
    <t>Com casca</t>
  </si>
  <si>
    <t xml:space="preserve">Castanha-do-Brasil </t>
  </si>
  <si>
    <t xml:space="preserve">Juçara </t>
  </si>
  <si>
    <t xml:space="preserve">Mangaba </t>
  </si>
  <si>
    <t xml:space="preserve">Pequi </t>
  </si>
  <si>
    <t xml:space="preserve">Piaçava </t>
  </si>
  <si>
    <t xml:space="preserve">Pinhão </t>
  </si>
  <si>
    <t xml:space="preserve">Umbu </t>
  </si>
  <si>
    <t>Nordeste e Norte e MT</t>
  </si>
  <si>
    <t>Centro-Oeste, MG, SP e TO</t>
  </si>
  <si>
    <t>Buriti</t>
  </si>
  <si>
    <t xml:space="preserve">Norte </t>
  </si>
  <si>
    <t>AM e AP</t>
  </si>
  <si>
    <t xml:space="preserve">Nordeste </t>
  </si>
  <si>
    <t>Centro-Oeste,Nordeste, Norte e Sudeste</t>
  </si>
  <si>
    <t>Centro-Oeste  e Sudeste</t>
  </si>
  <si>
    <t>Sul, MG e SP</t>
  </si>
  <si>
    <t>Nordeste e  e MG</t>
  </si>
  <si>
    <t>Kg</t>
  </si>
  <si>
    <t>Preço Mínimo (R$/unidade)</t>
  </si>
  <si>
    <t xml:space="preserve">Nordeste e  Norte </t>
  </si>
  <si>
    <t>Centro-Oeste e Sudeste</t>
  </si>
  <si>
    <t>BA</t>
  </si>
  <si>
    <t>Amazonas</t>
  </si>
  <si>
    <t xml:space="preserve">Açaí  </t>
  </si>
  <si>
    <t>MT</t>
  </si>
  <si>
    <t xml:space="preserve">Andiroba </t>
  </si>
  <si>
    <t>Bioma do Cerrado</t>
  </si>
  <si>
    <t xml:space="preserve">Borracha natural </t>
  </si>
  <si>
    <t xml:space="preserve">Bioma Amazônico </t>
  </si>
  <si>
    <t>AM</t>
  </si>
  <si>
    <t>CE,MG e MS</t>
  </si>
  <si>
    <t>Macaúba</t>
  </si>
  <si>
    <t>Boracha</t>
  </si>
  <si>
    <t>Centro-Oeste, Nordeste, Norte ,Sudeste  e PR</t>
  </si>
  <si>
    <t>Centro-Oeste,Sudeste e Sul</t>
  </si>
  <si>
    <t>Centro-Oeste e BA</t>
  </si>
  <si>
    <t>2018/19</t>
  </si>
  <si>
    <t>Centro-Oeste, Sudeste e BA</t>
  </si>
  <si>
    <t xml:space="preserve">Nordeste e Norte </t>
  </si>
  <si>
    <t>T5-Extra</t>
  </si>
  <si>
    <t>Tipo4</t>
  </si>
  <si>
    <t>Tipo A</t>
  </si>
  <si>
    <t>Centro-Oeste  e Norte</t>
  </si>
  <si>
    <t>Nordeste, Norte, GO,MG, MT e SP</t>
  </si>
  <si>
    <t>Bruto</t>
  </si>
  <si>
    <t>Vivo</t>
  </si>
  <si>
    <t>Centro-Oeste</t>
  </si>
  <si>
    <t>Ago/Dez</t>
  </si>
  <si>
    <t>Brasil (exceto MT, RO, AM, PA e AC)</t>
  </si>
  <si>
    <t>Centro-Oeste(exceto MT), Sudeste e Sul</t>
  </si>
  <si>
    <t xml:space="preserve"> Nordeste,MT, PA e  TO</t>
  </si>
  <si>
    <t xml:space="preserve"> Nordeste e Norte (exceto RO) </t>
  </si>
  <si>
    <t>Centro-Oeste,Sudeste, Sul  e RO</t>
  </si>
  <si>
    <t>Nordeste (exceto BA-Sul) e Norte</t>
  </si>
  <si>
    <t xml:space="preserve">Castanha do Pará </t>
  </si>
  <si>
    <t>Em casca</t>
  </si>
  <si>
    <t>Beneficiada</t>
  </si>
  <si>
    <t>Hl</t>
  </si>
  <si>
    <t>Fonte: Decreto e Portaria Mapa</t>
  </si>
  <si>
    <t xml:space="preserve">Centro-Oeste  e  Sudeste </t>
  </si>
  <si>
    <t>Fonte: Decreto e Portaria do Mapa</t>
  </si>
  <si>
    <t>Alho (1)</t>
  </si>
  <si>
    <t>Carnaúba(2)</t>
  </si>
  <si>
    <t>Castanha de Caju (1)</t>
  </si>
  <si>
    <t>Casulo de Seda (1)</t>
  </si>
  <si>
    <t>Guaraná (1)</t>
  </si>
  <si>
    <t>Mamona Baga (1)</t>
  </si>
  <si>
    <t>(1) A partir da safra 2017/2018  essas culturas  passaram a ter Preço de Referência.</t>
  </si>
  <si>
    <t>Laranja(3)</t>
  </si>
  <si>
    <t>14,,48</t>
  </si>
  <si>
    <t>Laranja (2)</t>
  </si>
  <si>
    <t>Milho de Pipoca (1)</t>
  </si>
  <si>
    <t>Castanha do Brasil (3)</t>
  </si>
  <si>
    <t>Suíno (4)</t>
  </si>
  <si>
    <t>Litro</t>
  </si>
  <si>
    <t>Amendoimn (1)</t>
  </si>
  <si>
    <t>Centro-Oeste, Sudeste, Nordeste  e PR</t>
  </si>
  <si>
    <t xml:space="preserve">Amêndoa- Tipo 2  </t>
  </si>
  <si>
    <t>Aveia(1)</t>
  </si>
  <si>
    <t>Canola(1)</t>
  </si>
  <si>
    <t>Cevada(1)</t>
  </si>
  <si>
    <t>Girassol(1)</t>
  </si>
  <si>
    <t>Triticale(1)</t>
  </si>
  <si>
    <t>Uva(2)</t>
  </si>
  <si>
    <t>(1) A partir da safra 2017/2018 essas culturas passaram a ter Preço de Referência.</t>
  </si>
  <si>
    <t>HISTÓRICO DOS PREÇOS MÍNIMOS  - Produtos Extrativos</t>
  </si>
  <si>
    <t>HISTÓRICO DOS PREÇOS MÍNIMOS  - Culturas de Verão e Regionais</t>
  </si>
  <si>
    <t>HISTÓRICO DOS PREÇOS MÍNIMOS  - Culturas Regionais</t>
  </si>
  <si>
    <t>HISTÓRICO DOS PREÇOS MÍNIMOS  - Culturas de Inverno e Uva</t>
  </si>
  <si>
    <t>Elaborado por: MF/SPE/Coapa</t>
  </si>
  <si>
    <t>A partir da safra 2017/2018 as culturas de verão e regionais passaram a ser aprovadas no mesmo voto.</t>
  </si>
  <si>
    <t>(2) A partir da safra 2017/2018 essa cultura passou a ter Preço Mìnimo na pauta dos produtos extrativos .</t>
  </si>
  <si>
    <t>(3) A partir da safra 2010/2011 essas culturas  passaram ter Preço Mínimo na pauta dos produtos extrativos .</t>
  </si>
  <si>
    <t>(4) A vigência da safra 2011/2012 foi de ago a dez/2012.</t>
  </si>
  <si>
    <t>*Mantidos os dados separados com a finalidade de se ter o histórico.</t>
  </si>
  <si>
    <t>(2) A vigência da safra 2011/2012 foi de ago a dez/2012.</t>
  </si>
  <si>
    <t>(2) Até a safra 2010/2011 a vigência era de fev a jan.</t>
  </si>
  <si>
    <t>2019/2020</t>
  </si>
  <si>
    <t>BA, MA, PI e TO</t>
  </si>
  <si>
    <t>Nordeste (exceto BA, MA e PI)</t>
  </si>
  <si>
    <t>Norte( (exceto RO)</t>
  </si>
  <si>
    <t>Norte (exceto RO), Oeste da BA, sul do MA e sul do PI</t>
  </si>
  <si>
    <t>Nordeste (exceto Oeste da BA, Sul do MA e sul do PI)</t>
  </si>
  <si>
    <t>Oeste da BA, Sul do MA, sul do PI e TO</t>
  </si>
  <si>
    <t>Norte (exceto RO e TO)</t>
  </si>
  <si>
    <t>Nordeste (exceto Oeste da BA, sul do MA e sul do PI)</t>
  </si>
  <si>
    <t>Centro-Oeste,Sudeste, Sul, e BA-Sul</t>
  </si>
  <si>
    <t>Norte (exceto RO)</t>
  </si>
  <si>
    <t>Norte e BA</t>
  </si>
  <si>
    <t>Abr/Mar</t>
  </si>
  <si>
    <t>Baru</t>
  </si>
  <si>
    <t xml:space="preserve"> Norte (exceto AM) e MT</t>
  </si>
  <si>
    <t xml:space="preserve"> Norte  e MT</t>
  </si>
  <si>
    <t>Pirarucu</t>
  </si>
  <si>
    <t>AC, AM, AP e PA</t>
  </si>
  <si>
    <t>Norte (exceto TO) e norte do MT1</t>
  </si>
  <si>
    <t xml:space="preserve"> MT 1 - apenas os  municípios de Alta Floresta, Aripuanã, Barra do Garça, Brasnorte, Castanheira, Colider, Colniza, Comodoro, Cotriguaçu,Gaucha do Norte, Juara, Juína, Juruema, Nobres, Nova Mutum, Novo Horizonte, Paranatinga, Porto dos Gaúchos, Rondolândia, São José do Rio Claro, Vera, Nova Lacerda, Vila Bela da Santissima Trindade, Porto Esperidião, Indiavaí, Rio Branco, Lambari D'Oeste e Denise.</t>
  </si>
  <si>
    <t>Manejp</t>
  </si>
  <si>
    <t>2020/2021</t>
  </si>
  <si>
    <t>Longo (securitização)</t>
  </si>
  <si>
    <t>Brasil (exceto  Ro)</t>
  </si>
  <si>
    <t>2021/2022</t>
  </si>
  <si>
    <t>Centro-Oeste, Nordeste, Norte  e 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</si>
</sst>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Times New Roman"/>
      <charset val="204"/>
    </font>
    <font>
      <b/>
      <sz val="8"/>
      <name val="Arial"/>
      <family val="2"/>
    </font>
    <font>
      <sz val="8"/>
      <color rgb="FF000000"/>
      <name val="Arial"/>
      <family val="2"/>
    </font>
    <font>
      <sz val="8"/>
      <name val="Arial"/>
      <family val="2"/>
    </font>
    <font>
      <b/>
      <i/>
      <sz val="8"/>
      <name val="Arial"/>
      <family val="2"/>
    </font>
    <font>
      <b/>
      <sz val="8"/>
      <color rgb="FF000000"/>
      <name val="Arial"/>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79998168889431442"/>
        <bgColor indexed="64"/>
      </patternFill>
    </fill>
  </fills>
  <borders count="52">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style="thin">
        <color rgb="FF000000"/>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style="thin">
        <color indexed="64"/>
      </top>
      <bottom/>
      <diagonal/>
    </border>
    <border>
      <left/>
      <right/>
      <top style="thin">
        <color indexed="64"/>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indexed="64"/>
      </top>
      <bottom/>
      <diagonal/>
    </border>
    <border>
      <left/>
      <right style="thin">
        <color indexed="64"/>
      </right>
      <top style="thin">
        <color rgb="FF000000"/>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style="thin">
        <color rgb="FF000000"/>
      </left>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283">
    <xf numFmtId="0" fontId="0" fillId="0" borderId="0" xfId="0" applyFill="1" applyBorder="1" applyAlignment="1">
      <alignment horizontal="left" vertical="top"/>
    </xf>
    <xf numFmtId="2" fontId="2" fillId="2" borderId="7" xfId="0" applyNumberFormat="1" applyFont="1" applyFill="1" applyBorder="1" applyAlignment="1">
      <alignment horizontal="center" vertical="center" shrinkToFit="1"/>
    </xf>
    <xf numFmtId="0" fontId="3" fillId="2" borderId="7" xfId="0" applyFont="1" applyFill="1" applyBorder="1" applyAlignment="1">
      <alignment horizontal="center" vertical="center" wrapText="1"/>
    </xf>
    <xf numFmtId="0" fontId="2" fillId="2" borderId="0" xfId="0" applyFont="1" applyFill="1" applyBorder="1" applyAlignment="1">
      <alignment horizontal="center" vertical="center"/>
    </xf>
    <xf numFmtId="0" fontId="3"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2" fontId="2" fillId="2" borderId="4" xfId="0" applyNumberFormat="1" applyFont="1" applyFill="1" applyBorder="1" applyAlignment="1">
      <alignment horizontal="center" vertical="center" shrinkToFit="1"/>
    </xf>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5" xfId="0" applyFont="1" applyFill="1" applyBorder="1" applyAlignment="1">
      <alignment horizontal="center" vertical="center" wrapText="1"/>
    </xf>
    <xf numFmtId="2" fontId="3" fillId="3" borderId="4"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shrinkToFit="1"/>
    </xf>
    <xf numFmtId="0" fontId="3" fillId="2" borderId="7" xfId="0" applyFont="1" applyFill="1" applyBorder="1" applyAlignment="1">
      <alignment vertical="center" wrapText="1"/>
    </xf>
    <xf numFmtId="2" fontId="2" fillId="3" borderId="7" xfId="0" applyNumberFormat="1" applyFont="1" applyFill="1" applyBorder="1" applyAlignment="1">
      <alignment horizontal="center" vertical="center" shrinkToFit="1"/>
    </xf>
    <xf numFmtId="2" fontId="2" fillId="3" borderId="11" xfId="0" applyNumberFormat="1" applyFont="1" applyFill="1" applyBorder="1" applyAlignment="1">
      <alignment horizontal="center" vertical="center" shrinkToFit="1"/>
    </xf>
    <xf numFmtId="0" fontId="1" fillId="3" borderId="1" xfId="0" applyFont="1" applyFill="1" applyBorder="1" applyAlignment="1">
      <alignment vertical="center" wrapText="1"/>
    </xf>
    <xf numFmtId="2" fontId="2" fillId="3" borderId="16" xfId="0" applyNumberFormat="1" applyFont="1" applyFill="1" applyBorder="1" applyAlignment="1">
      <alignment horizontal="center" vertical="center" shrinkToFit="1"/>
    </xf>
    <xf numFmtId="2" fontId="2" fillId="3" borderId="6" xfId="0" applyNumberFormat="1" applyFont="1" applyFill="1" applyBorder="1" applyAlignment="1">
      <alignment horizontal="center" vertical="center" shrinkToFit="1"/>
    </xf>
    <xf numFmtId="0" fontId="3" fillId="2" borderId="4"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 fillId="2" borderId="14" xfId="0" applyFont="1" applyFill="1" applyBorder="1" applyAlignment="1">
      <alignment horizontal="center" vertical="center" wrapText="1"/>
    </xf>
    <xf numFmtId="2" fontId="2" fillId="2" borderId="6" xfId="0" applyNumberFormat="1" applyFont="1" applyFill="1" applyBorder="1" applyAlignment="1">
      <alignment horizontal="center" vertical="center" shrinkToFit="1"/>
    </xf>
    <xf numFmtId="2" fontId="2" fillId="2" borderId="16" xfId="0" applyNumberFormat="1" applyFont="1" applyFill="1" applyBorder="1" applyAlignment="1">
      <alignment horizontal="center" vertical="center" shrinkToFit="1"/>
    </xf>
    <xf numFmtId="2" fontId="2" fillId="2" borderId="5" xfId="0" applyNumberFormat="1" applyFont="1" applyFill="1" applyBorder="1" applyAlignment="1">
      <alignment horizontal="center" vertical="center" shrinkToFit="1"/>
    </xf>
    <xf numFmtId="2" fontId="2" fillId="2" borderId="20" xfId="0" applyNumberFormat="1" applyFont="1" applyFill="1" applyBorder="1" applyAlignment="1">
      <alignment horizontal="center" vertical="center" shrinkToFit="1"/>
    </xf>
    <xf numFmtId="2" fontId="3" fillId="2" borderId="20" xfId="0" applyNumberFormat="1" applyFont="1" applyFill="1" applyBorder="1" applyAlignment="1">
      <alignment horizontal="center" vertical="center" wrapText="1"/>
    </xf>
    <xf numFmtId="2" fontId="3" fillId="2" borderId="14" xfId="0" applyNumberFormat="1" applyFont="1" applyFill="1" applyBorder="1" applyAlignment="1">
      <alignment horizontal="center" vertical="center" wrapText="1"/>
    </xf>
    <xf numFmtId="2" fontId="3" fillId="2" borderId="38" xfId="0" applyNumberFormat="1" applyFont="1" applyFill="1" applyBorder="1" applyAlignment="1">
      <alignment horizontal="center" vertical="center" wrapText="1"/>
    </xf>
    <xf numFmtId="2" fontId="3" fillId="2" borderId="16" xfId="0" applyNumberFormat="1" applyFont="1" applyFill="1" applyBorder="1" applyAlignment="1">
      <alignment horizontal="center" vertical="center" wrapText="1"/>
    </xf>
    <xf numFmtId="2" fontId="3" fillId="2" borderId="39" xfId="0" applyNumberFormat="1" applyFont="1" applyFill="1" applyBorder="1" applyAlignment="1">
      <alignment horizontal="center" vertical="center" wrapText="1"/>
    </xf>
    <xf numFmtId="2" fontId="2" fillId="2" borderId="25" xfId="0" applyNumberFormat="1" applyFont="1" applyFill="1" applyBorder="1" applyAlignment="1">
      <alignment horizontal="center" vertical="center" shrinkToFit="1"/>
    </xf>
    <xf numFmtId="2" fontId="2" fillId="2" borderId="27" xfId="0" applyNumberFormat="1" applyFont="1" applyFill="1" applyBorder="1" applyAlignment="1">
      <alignment horizontal="center" vertical="center" shrinkToFit="1"/>
    </xf>
    <xf numFmtId="2" fontId="3" fillId="3" borderId="5" xfId="0" applyNumberFormat="1" applyFont="1" applyFill="1" applyBorder="1" applyAlignment="1">
      <alignment horizontal="center" vertical="center" wrapText="1"/>
    </xf>
    <xf numFmtId="2" fontId="3" fillId="3" borderId="16" xfId="0" applyNumberFormat="1" applyFont="1" applyFill="1" applyBorder="1" applyAlignment="1">
      <alignment horizontal="center" vertical="center" wrapText="1"/>
    </xf>
    <xf numFmtId="2" fontId="2" fillId="3" borderId="41" xfId="0" applyNumberFormat="1" applyFont="1" applyFill="1" applyBorder="1" applyAlignment="1">
      <alignment horizontal="center" vertical="center" shrinkToFit="1"/>
    </xf>
    <xf numFmtId="2" fontId="2" fillId="3" borderId="20" xfId="0" applyNumberFormat="1" applyFont="1" applyFill="1" applyBorder="1" applyAlignment="1">
      <alignment horizontal="center" vertical="center" shrinkToFit="1"/>
    </xf>
    <xf numFmtId="2" fontId="2" fillId="3" borderId="14" xfId="0" applyNumberFormat="1" applyFont="1" applyFill="1" applyBorder="1" applyAlignment="1">
      <alignment horizontal="center" vertical="center"/>
    </xf>
    <xf numFmtId="2" fontId="2" fillId="3" borderId="5" xfId="0" applyNumberFormat="1" applyFont="1" applyFill="1" applyBorder="1" applyAlignment="1">
      <alignment horizontal="center" vertical="center" shrinkToFit="1"/>
    </xf>
    <xf numFmtId="2" fontId="2" fillId="3" borderId="24" xfId="0" applyNumberFormat="1" applyFont="1" applyFill="1" applyBorder="1" applyAlignment="1">
      <alignment horizontal="center" vertical="center" shrinkToFit="1"/>
    </xf>
    <xf numFmtId="2" fontId="2" fillId="3" borderId="35"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3" fillId="3" borderId="20" xfId="0" applyFont="1" applyFill="1" applyBorder="1" applyAlignment="1">
      <alignment horizontal="left" vertical="center" wrapText="1"/>
    </xf>
    <xf numFmtId="2" fontId="3" fillId="3" borderId="20" xfId="0" applyNumberFormat="1" applyFont="1" applyFill="1" applyBorder="1" applyAlignment="1">
      <alignment horizontal="center" vertical="center" wrapText="1"/>
    </xf>
    <xf numFmtId="2" fontId="3" fillId="3" borderId="14" xfId="0" applyNumberFormat="1" applyFont="1" applyFill="1" applyBorder="1" applyAlignment="1">
      <alignment horizontal="center" vertical="center" wrapText="1"/>
    </xf>
    <xf numFmtId="0" fontId="2" fillId="2" borderId="20"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4"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2" fontId="2" fillId="2" borderId="44" xfId="0" applyNumberFormat="1" applyFont="1" applyFill="1" applyBorder="1" applyAlignment="1">
      <alignment horizontal="center" vertical="center" shrinkToFit="1"/>
    </xf>
    <xf numFmtId="0" fontId="1" fillId="2" borderId="24" xfId="0" applyFont="1" applyFill="1" applyBorder="1" applyAlignment="1">
      <alignment vertical="center" wrapText="1"/>
    </xf>
    <xf numFmtId="0" fontId="1" fillId="2" borderId="22" xfId="0" applyFont="1" applyFill="1" applyBorder="1" applyAlignment="1">
      <alignment vertical="center" wrapText="1"/>
    </xf>
    <xf numFmtId="0" fontId="1" fillId="2" borderId="23" xfId="0" applyFont="1" applyFill="1" applyBorder="1" applyAlignment="1">
      <alignment vertical="center" wrapText="1"/>
    </xf>
    <xf numFmtId="0" fontId="2" fillId="3" borderId="20"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2" borderId="23" xfId="0" applyFont="1" applyFill="1" applyBorder="1" applyAlignment="1">
      <alignment horizontal="left" vertical="center" wrapText="1"/>
    </xf>
    <xf numFmtId="0" fontId="2" fillId="3" borderId="14" xfId="0" applyFont="1" applyFill="1" applyBorder="1" applyAlignment="1">
      <alignment horizontal="center" vertical="center"/>
    </xf>
    <xf numFmtId="2" fontId="2" fillId="2" borderId="44" xfId="0" quotePrefix="1" applyNumberFormat="1" applyFont="1" applyFill="1" applyBorder="1" applyAlignment="1">
      <alignment horizontal="center" vertical="center" shrinkToFit="1"/>
    </xf>
    <xf numFmtId="2" fontId="2" fillId="3" borderId="10" xfId="0" quotePrefix="1" applyNumberFormat="1" applyFont="1" applyFill="1" applyBorder="1" applyAlignment="1">
      <alignment horizontal="center" vertical="center" shrinkToFit="1"/>
    </xf>
    <xf numFmtId="2" fontId="2" fillId="2" borderId="5" xfId="0" quotePrefix="1" applyNumberFormat="1" applyFont="1" applyFill="1" applyBorder="1" applyAlignment="1">
      <alignment horizontal="center" vertical="center" shrinkToFit="1"/>
    </xf>
    <xf numFmtId="2" fontId="2" fillId="3" borderId="5" xfId="0" quotePrefix="1" applyNumberFormat="1" applyFont="1" applyFill="1" applyBorder="1" applyAlignment="1">
      <alignment horizontal="center" vertical="center" shrinkToFit="1"/>
    </xf>
    <xf numFmtId="2" fontId="2" fillId="2" borderId="2" xfId="0" quotePrefix="1" applyNumberFormat="1" applyFont="1" applyFill="1" applyBorder="1" applyAlignment="1">
      <alignment horizontal="center" vertical="center" shrinkToFit="1"/>
    </xf>
    <xf numFmtId="2" fontId="2" fillId="2" borderId="24" xfId="0" quotePrefix="1" applyNumberFormat="1" applyFont="1" applyFill="1" applyBorder="1" applyAlignment="1">
      <alignment horizontal="center" vertical="center" shrinkToFit="1"/>
    </xf>
    <xf numFmtId="2" fontId="2" fillId="3" borderId="44" xfId="0" applyNumberFormat="1" applyFont="1" applyFill="1" applyBorder="1" applyAlignment="1">
      <alignment horizontal="center" vertical="center" shrinkToFit="1"/>
    </xf>
    <xf numFmtId="2" fontId="2" fillId="2" borderId="10" xfId="0" quotePrefix="1" applyNumberFormat="1" applyFont="1" applyFill="1" applyBorder="1" applyAlignment="1">
      <alignment horizontal="center" vertical="center" shrinkToFit="1"/>
    </xf>
    <xf numFmtId="2" fontId="2" fillId="2" borderId="23" xfId="0" quotePrefix="1" applyNumberFormat="1" applyFont="1" applyFill="1" applyBorder="1" applyAlignment="1">
      <alignment horizontal="center" vertical="center" shrinkToFit="1"/>
    </xf>
    <xf numFmtId="0" fontId="3" fillId="3" borderId="1" xfId="0" applyFont="1" applyFill="1" applyBorder="1" applyAlignment="1">
      <alignment horizontal="center" vertical="center" wrapText="1"/>
    </xf>
    <xf numFmtId="2" fontId="2" fillId="2" borderId="2" xfId="0" applyNumberFormat="1" applyFont="1" applyFill="1" applyBorder="1" applyAlignment="1">
      <alignment horizontal="center" vertical="center" shrinkToFit="1"/>
    </xf>
    <xf numFmtId="2" fontId="3" fillId="3" borderId="7" xfId="0" applyNumberFormat="1" applyFont="1" applyFill="1" applyBorder="1" applyAlignment="1">
      <alignment horizontal="center" vertical="center" wrapText="1"/>
    </xf>
    <xf numFmtId="0" fontId="3" fillId="3" borderId="4" xfId="0" applyFont="1" applyFill="1" applyBorder="1" applyAlignment="1">
      <alignment horizontal="left" vertical="center" wrapText="1"/>
    </xf>
    <xf numFmtId="0" fontId="2" fillId="3" borderId="4" xfId="0" applyFont="1" applyFill="1" applyBorder="1" applyAlignment="1">
      <alignment horizontal="center" vertical="center" wrapText="1"/>
    </xf>
    <xf numFmtId="2" fontId="3" fillId="3" borderId="4" xfId="0" applyNumberFormat="1" applyFont="1" applyFill="1" applyBorder="1" applyAlignment="1">
      <alignment horizontal="center" vertical="center" shrinkToFit="1"/>
    </xf>
    <xf numFmtId="0" fontId="3" fillId="3" borderId="16" xfId="0" applyFont="1" applyFill="1" applyBorder="1" applyAlignment="1">
      <alignment horizontal="center" vertical="center" wrapText="1"/>
    </xf>
    <xf numFmtId="2" fontId="2" fillId="3" borderId="17" xfId="0" applyNumberFormat="1" applyFont="1" applyFill="1" applyBorder="1" applyAlignment="1">
      <alignment horizontal="center" vertical="center" shrinkToFit="1"/>
    </xf>
    <xf numFmtId="2" fontId="3" fillId="3" borderId="6" xfId="0" applyNumberFormat="1" applyFont="1" applyFill="1" applyBorder="1" applyAlignment="1">
      <alignment horizontal="center" vertical="center" wrapText="1"/>
    </xf>
    <xf numFmtId="0" fontId="1" fillId="3" borderId="4" xfId="0" applyFont="1" applyFill="1" applyBorder="1" applyAlignment="1">
      <alignment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3" fillId="2" borderId="4" xfId="0" applyFont="1" applyFill="1" applyBorder="1" applyAlignment="1">
      <alignment vertical="center" wrapText="1"/>
    </xf>
    <xf numFmtId="0" fontId="1" fillId="3" borderId="15" xfId="0" applyFont="1" applyFill="1" applyBorder="1" applyAlignment="1">
      <alignment horizontal="center" vertical="center" wrapText="1"/>
    </xf>
    <xf numFmtId="0" fontId="1" fillId="3" borderId="20" xfId="0" applyFont="1" applyFill="1" applyBorder="1" applyAlignment="1">
      <alignment horizontal="left" vertical="center" wrapText="1"/>
    </xf>
    <xf numFmtId="2" fontId="2" fillId="2" borderId="20" xfId="0" applyNumberFormat="1" applyFont="1" applyFill="1" applyBorder="1" applyAlignment="1">
      <alignment horizontal="center" vertical="center"/>
    </xf>
    <xf numFmtId="2" fontId="2" fillId="2" borderId="1" xfId="0" applyNumberFormat="1" applyFont="1" applyFill="1" applyBorder="1" applyAlignment="1">
      <alignment horizontal="center" vertical="center" shrinkToFit="1"/>
    </xf>
    <xf numFmtId="0" fontId="1" fillId="3" borderId="1"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3" borderId="9"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 fillId="2" borderId="2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2" borderId="0" xfId="0" applyFont="1" applyFill="1" applyBorder="1" applyAlignment="1">
      <alignment horizontal="left" vertical="center"/>
    </xf>
    <xf numFmtId="0" fontId="1" fillId="3" borderId="16" xfId="0" applyFont="1" applyFill="1" applyBorder="1" applyAlignment="1">
      <alignment vertical="center" wrapText="1"/>
    </xf>
    <xf numFmtId="0" fontId="2" fillId="2" borderId="8" xfId="0" applyFont="1" applyFill="1" applyBorder="1" applyAlignment="1">
      <alignment vertical="center" wrapText="1"/>
    </xf>
    <xf numFmtId="0" fontId="3" fillId="2" borderId="8" xfId="0" applyFont="1" applyFill="1" applyBorder="1" applyAlignment="1">
      <alignment vertical="center" wrapText="1"/>
    </xf>
    <xf numFmtId="0" fontId="2" fillId="0" borderId="0"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3" fillId="2" borderId="12" xfId="0" applyFont="1" applyFill="1" applyBorder="1" applyAlignment="1">
      <alignment vertical="center" wrapText="1"/>
    </xf>
    <xf numFmtId="2" fontId="2" fillId="0" borderId="0" xfId="0" applyNumberFormat="1" applyFont="1" applyFill="1" applyBorder="1" applyAlignment="1">
      <alignment horizontal="left" vertical="center"/>
    </xf>
    <xf numFmtId="2" fontId="2" fillId="0" borderId="13" xfId="0" quotePrefix="1" applyNumberFormat="1" applyFont="1" applyFill="1" applyBorder="1" applyAlignment="1">
      <alignment horizontal="center" vertical="center"/>
    </xf>
    <xf numFmtId="2" fontId="2" fillId="0" borderId="14" xfId="0" quotePrefix="1" applyNumberFormat="1" applyFont="1" applyFill="1" applyBorder="1" applyAlignment="1">
      <alignment horizontal="center" vertical="center"/>
    </xf>
    <xf numFmtId="2" fontId="2" fillId="0" borderId="14" xfId="0" applyNumberFormat="1" applyFont="1" applyFill="1" applyBorder="1" applyAlignment="1">
      <alignment horizontal="center" vertical="center"/>
    </xf>
    <xf numFmtId="2" fontId="2" fillId="0" borderId="35" xfId="0" quotePrefix="1" applyNumberFormat="1" applyFont="1" applyFill="1" applyBorder="1" applyAlignment="1">
      <alignment horizontal="center" vertical="center"/>
    </xf>
    <xf numFmtId="2" fontId="2" fillId="0" borderId="20" xfId="0" quotePrefix="1" applyNumberFormat="1" applyFont="1" applyFill="1" applyBorder="1" applyAlignment="1">
      <alignment horizontal="center" vertical="center"/>
    </xf>
    <xf numFmtId="0" fontId="1" fillId="3" borderId="32" xfId="0" applyFont="1" applyFill="1" applyBorder="1" applyAlignment="1">
      <alignment horizontal="left" vertical="center" wrapText="1"/>
    </xf>
    <xf numFmtId="0" fontId="2" fillId="0" borderId="33" xfId="0" applyFont="1" applyFill="1" applyBorder="1" applyAlignment="1">
      <alignment horizontal="left" vertical="center"/>
    </xf>
    <xf numFmtId="0" fontId="5" fillId="3" borderId="34" xfId="0" applyFont="1" applyFill="1" applyBorder="1" applyAlignment="1">
      <alignment horizontal="left" vertical="center"/>
    </xf>
    <xf numFmtId="0" fontId="5" fillId="3" borderId="0" xfId="0" applyFont="1" applyFill="1" applyBorder="1" applyAlignment="1">
      <alignment horizontal="left" vertical="center"/>
    </xf>
    <xf numFmtId="10" fontId="2" fillId="0" borderId="0" xfId="0" applyNumberFormat="1" applyFont="1" applyFill="1" applyBorder="1" applyAlignment="1">
      <alignment horizontal="left" vertical="center"/>
    </xf>
    <xf numFmtId="0" fontId="1" fillId="2" borderId="0" xfId="0" applyFont="1" applyFill="1" applyBorder="1" applyAlignment="1">
      <alignment vertical="center" wrapText="1"/>
    </xf>
    <xf numFmtId="0" fontId="1" fillId="2" borderId="2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top"/>
    </xf>
    <xf numFmtId="0" fontId="2" fillId="0" borderId="0" xfId="0" applyFont="1" applyFill="1" applyBorder="1" applyAlignment="1">
      <alignment horizontal="left" vertical="center"/>
    </xf>
    <xf numFmtId="0" fontId="3" fillId="2" borderId="45" xfId="0" applyFont="1" applyFill="1" applyBorder="1" applyAlignment="1">
      <alignment horizontal="center" vertical="center" wrapText="1"/>
    </xf>
    <xf numFmtId="0" fontId="3" fillId="2" borderId="1" xfId="0" applyFont="1" applyFill="1" applyBorder="1" applyAlignment="1">
      <alignment vertical="center" wrapText="1"/>
    </xf>
    <xf numFmtId="0" fontId="5" fillId="2" borderId="14" xfId="0" applyFont="1" applyFill="1" applyBorder="1" applyAlignment="1">
      <alignment horizontal="left" vertical="center"/>
    </xf>
    <xf numFmtId="0" fontId="5" fillId="0" borderId="14" xfId="0" applyFont="1" applyFill="1" applyBorder="1" applyAlignment="1">
      <alignment horizontal="left" vertical="center"/>
    </xf>
    <xf numFmtId="2" fontId="2" fillId="2" borderId="24" xfId="0" applyNumberFormat="1" applyFont="1" applyFill="1" applyBorder="1" applyAlignment="1">
      <alignment horizontal="center" vertical="center" shrinkToFit="1"/>
    </xf>
    <xf numFmtId="0" fontId="3" fillId="2" borderId="46"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2" borderId="13" xfId="0" applyFont="1" applyFill="1" applyBorder="1" applyAlignment="1">
      <alignment horizontal="center" vertical="center"/>
    </xf>
    <xf numFmtId="0" fontId="3" fillId="2" borderId="50" xfId="0" applyFont="1" applyFill="1" applyBorder="1" applyAlignment="1">
      <alignment horizontal="center" vertical="center" wrapText="1"/>
    </xf>
    <xf numFmtId="0" fontId="3" fillId="2" borderId="25" xfId="0" applyFont="1" applyFill="1" applyBorder="1" applyAlignment="1">
      <alignment vertical="center" wrapText="1"/>
    </xf>
    <xf numFmtId="0" fontId="2" fillId="2" borderId="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3" borderId="21" xfId="0" applyFont="1" applyFill="1" applyBorder="1" applyAlignment="1">
      <alignment horizontal="left" vertical="center"/>
    </xf>
    <xf numFmtId="0" fontId="3" fillId="3" borderId="24"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2" fillId="0" borderId="0" xfId="0" applyFont="1" applyFill="1" applyBorder="1" applyAlignment="1">
      <alignment horizontal="left" vertical="center"/>
    </xf>
    <xf numFmtId="0" fontId="1" fillId="3" borderId="24"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2" fillId="3" borderId="23" xfId="0" applyFont="1" applyFill="1" applyBorder="1" applyAlignment="1">
      <alignment horizontal="left" vertical="center" wrapText="1"/>
    </xf>
    <xf numFmtId="2" fontId="2" fillId="3" borderId="14" xfId="0" quotePrefix="1" applyNumberFormat="1" applyFont="1" applyFill="1" applyBorder="1" applyAlignment="1">
      <alignment horizontal="center" vertical="center"/>
    </xf>
    <xf numFmtId="2" fontId="2" fillId="2" borderId="14" xfId="0" applyNumberFormat="1" applyFont="1" applyFill="1" applyBorder="1" applyAlignment="1">
      <alignment horizontal="center" vertical="center"/>
    </xf>
    <xf numFmtId="2" fontId="2" fillId="0" borderId="0" xfId="0" quotePrefix="1" applyNumberFormat="1" applyFont="1" applyFill="1" applyBorder="1" applyAlignment="1">
      <alignment horizontal="center" vertical="center"/>
    </xf>
    <xf numFmtId="0" fontId="2" fillId="2" borderId="24"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0" xfId="0" applyFont="1" applyFill="1" applyBorder="1" applyAlignment="1">
      <alignment horizontal="left" vertical="center" wrapText="1"/>
    </xf>
    <xf numFmtId="2" fontId="2" fillId="2" borderId="35" xfId="0" applyNumberFormat="1" applyFont="1" applyFill="1" applyBorder="1" applyAlignment="1">
      <alignment horizontal="center" vertical="center"/>
    </xf>
    <xf numFmtId="2" fontId="2" fillId="2" borderId="23" xfId="0" applyNumberFormat="1" applyFont="1" applyFill="1" applyBorder="1" applyAlignment="1">
      <alignment horizontal="center" vertical="center" shrinkToFit="1"/>
    </xf>
    <xf numFmtId="2" fontId="2" fillId="2" borderId="13" xfId="0" applyNumberFormat="1" applyFont="1" applyFill="1" applyBorder="1" applyAlignment="1">
      <alignment horizontal="center" vertical="center"/>
    </xf>
    <xf numFmtId="2" fontId="3" fillId="2" borderId="6" xfId="0" applyNumberFormat="1" applyFont="1" applyFill="1" applyBorder="1" applyAlignment="1">
      <alignment horizontal="center" vertical="center" wrapText="1"/>
    </xf>
    <xf numFmtId="2" fontId="2" fillId="3" borderId="13" xfId="0" quotePrefix="1" applyNumberFormat="1" applyFont="1" applyFill="1" applyBorder="1" applyAlignment="1">
      <alignment horizontal="center" vertical="center"/>
    </xf>
    <xf numFmtId="0" fontId="3" fillId="2" borderId="0" xfId="0" applyFont="1" applyFill="1" applyBorder="1" applyAlignment="1">
      <alignment vertical="center" wrapText="1"/>
    </xf>
    <xf numFmtId="2" fontId="3" fillId="2" borderId="46" xfId="0" applyNumberFormat="1" applyFont="1" applyFill="1" applyBorder="1" applyAlignment="1">
      <alignment horizontal="center" vertical="center" wrapText="1"/>
    </xf>
    <xf numFmtId="2" fontId="2" fillId="2" borderId="46" xfId="0" applyNumberFormat="1" applyFont="1" applyFill="1" applyBorder="1" applyAlignment="1">
      <alignment horizontal="center" vertical="center" shrinkToFit="1"/>
    </xf>
    <xf numFmtId="2" fontId="2" fillId="2" borderId="47" xfId="0" applyNumberFormat="1" applyFont="1" applyFill="1" applyBorder="1" applyAlignment="1">
      <alignment horizontal="center" vertical="center" shrinkToFit="1"/>
    </xf>
    <xf numFmtId="0" fontId="2" fillId="2" borderId="35" xfId="0" applyFont="1" applyFill="1" applyBorder="1" applyAlignment="1">
      <alignment horizontal="center" vertical="center"/>
    </xf>
    <xf numFmtId="2" fontId="2" fillId="2" borderId="9" xfId="0" applyNumberFormat="1" applyFont="1" applyFill="1" applyBorder="1" applyAlignment="1">
      <alignment horizontal="center" vertical="center" shrinkToFit="1"/>
    </xf>
    <xf numFmtId="2" fontId="2" fillId="2" borderId="10" xfId="0" applyNumberFormat="1" applyFont="1" applyFill="1" applyBorder="1" applyAlignment="1">
      <alignment horizontal="center" vertical="center" shrinkToFit="1"/>
    </xf>
    <xf numFmtId="2" fontId="2" fillId="2" borderId="10" xfId="0" applyNumberFormat="1" applyFont="1" applyFill="1" applyBorder="1" applyAlignment="1">
      <alignment horizontal="center" vertical="center" wrapText="1"/>
    </xf>
    <xf numFmtId="2" fontId="2" fillId="2" borderId="43" xfId="0" applyNumberFormat="1" applyFont="1" applyFill="1" applyBorder="1" applyAlignment="1">
      <alignment horizontal="center" vertical="center" shrinkToFit="1"/>
    </xf>
    <xf numFmtId="2" fontId="2" fillId="2" borderId="22" xfId="0" applyNumberFormat="1" applyFont="1" applyFill="1" applyBorder="1" applyAlignment="1">
      <alignment horizontal="center" vertical="center" shrinkToFit="1"/>
    </xf>
    <xf numFmtId="2" fontId="2" fillId="2" borderId="48" xfId="0" applyNumberFormat="1" applyFont="1" applyFill="1" applyBorder="1" applyAlignment="1">
      <alignment horizontal="center" vertical="center" shrinkToFit="1"/>
    </xf>
    <xf numFmtId="2" fontId="2" fillId="2" borderId="11" xfId="0" applyNumberFormat="1" applyFont="1" applyFill="1" applyBorder="1" applyAlignment="1">
      <alignment horizontal="center" vertical="center" shrinkToFit="1"/>
    </xf>
    <xf numFmtId="2" fontId="3" fillId="2" borderId="1"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shrinkToFit="1"/>
    </xf>
    <xf numFmtId="0" fontId="3" fillId="2" borderId="10" xfId="0" applyFont="1" applyFill="1" applyBorder="1" applyAlignment="1">
      <alignment vertical="center" wrapText="1"/>
    </xf>
    <xf numFmtId="2" fontId="2" fillId="2" borderId="20" xfId="0" quotePrefix="1" applyNumberFormat="1" applyFont="1" applyFill="1" applyBorder="1" applyAlignment="1">
      <alignment horizontal="center" vertical="center" shrinkToFit="1"/>
    </xf>
    <xf numFmtId="2" fontId="2" fillId="2" borderId="14" xfId="0" quotePrefix="1" applyNumberFormat="1" applyFont="1" applyFill="1" applyBorder="1" applyAlignment="1">
      <alignment horizontal="center" vertical="center"/>
    </xf>
    <xf numFmtId="2" fontId="2" fillId="3" borderId="14" xfId="0" quotePrefix="1" applyNumberFormat="1" applyFont="1" applyFill="1" applyBorder="1" applyAlignment="1">
      <alignment horizontal="center" vertical="center" shrinkToFit="1"/>
    </xf>
    <xf numFmtId="0" fontId="3" fillId="4" borderId="13" xfId="0" applyFont="1" applyFill="1" applyBorder="1" applyAlignment="1">
      <alignment horizontal="center" vertical="center" wrapText="1"/>
    </xf>
    <xf numFmtId="0" fontId="1" fillId="4" borderId="4" xfId="0" applyFont="1" applyFill="1" applyBorder="1" applyAlignment="1">
      <alignment vertical="center" wrapText="1"/>
    </xf>
    <xf numFmtId="0" fontId="1" fillId="3" borderId="5" xfId="0" applyFont="1" applyFill="1" applyBorder="1" applyAlignment="1">
      <alignment horizontal="center" vertical="center" wrapText="1"/>
    </xf>
    <xf numFmtId="0" fontId="1" fillId="3" borderId="25" xfId="0" applyFont="1" applyFill="1" applyBorder="1" applyAlignment="1">
      <alignment vertical="center" wrapText="1"/>
    </xf>
    <xf numFmtId="2" fontId="3" fillId="4" borderId="13" xfId="0" applyNumberFormat="1" applyFont="1" applyFill="1" applyBorder="1" applyAlignment="1">
      <alignment horizontal="center" vertical="center" wrapText="1"/>
    </xf>
    <xf numFmtId="0" fontId="1" fillId="2" borderId="4" xfId="0" applyFont="1" applyFill="1" applyBorder="1" applyAlignment="1">
      <alignment vertical="center" wrapText="1"/>
    </xf>
    <xf numFmtId="2" fontId="2" fillId="0" borderId="35" xfId="0" quotePrefix="1" applyNumberFormat="1" applyFont="1" applyFill="1" applyBorder="1" applyAlignment="1">
      <alignment horizontal="center" vertical="center"/>
    </xf>
    <xf numFmtId="2" fontId="2" fillId="0" borderId="13" xfId="0" quotePrefix="1" applyNumberFormat="1" applyFont="1" applyFill="1" applyBorder="1" applyAlignment="1">
      <alignment horizontal="center" vertical="center"/>
    </xf>
    <xf numFmtId="0" fontId="2" fillId="5" borderId="14" xfId="0" applyFont="1" applyFill="1" applyBorder="1" applyAlignment="1">
      <alignment horizontal="center" vertical="center"/>
    </xf>
    <xf numFmtId="2" fontId="2" fillId="5" borderId="14" xfId="0" applyNumberFormat="1" applyFont="1" applyFill="1" applyBorder="1" applyAlignment="1">
      <alignment horizontal="center" vertical="center"/>
    </xf>
    <xf numFmtId="0" fontId="1"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4" borderId="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1" fillId="2" borderId="3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3" fillId="2" borderId="44" xfId="0" applyFont="1" applyFill="1" applyBorder="1" applyAlignment="1">
      <alignment horizontal="center" vertical="center" wrapText="1"/>
    </xf>
    <xf numFmtId="0" fontId="2" fillId="0" borderId="43" xfId="0" applyFont="1" applyFill="1" applyBorder="1" applyAlignment="1">
      <alignment horizontal="left" vertical="center"/>
    </xf>
    <xf numFmtId="0" fontId="2" fillId="0" borderId="10" xfId="0" applyFont="1" applyFill="1" applyBorder="1" applyAlignment="1">
      <alignment horizontal="left" vertical="center"/>
    </xf>
    <xf numFmtId="0" fontId="2" fillId="0" borderId="6" xfId="0" applyFont="1" applyFill="1" applyBorder="1" applyAlignment="1">
      <alignment horizontal="left" vertical="center"/>
    </xf>
    <xf numFmtId="0" fontId="1" fillId="2" borderId="4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2" fillId="0" borderId="0" xfId="0" applyFont="1" applyFill="1" applyBorder="1" applyAlignment="1">
      <alignment horizontal="left" vertical="center"/>
    </xf>
    <xf numFmtId="0" fontId="5" fillId="3" borderId="18" xfId="0" applyFont="1" applyFill="1" applyBorder="1" applyAlignment="1">
      <alignment horizontal="left" vertical="center"/>
    </xf>
    <xf numFmtId="0" fontId="5" fillId="3" borderId="19" xfId="0" applyFont="1" applyFill="1" applyBorder="1" applyAlignment="1">
      <alignment horizontal="left" vertical="center"/>
    </xf>
    <xf numFmtId="0" fontId="5" fillId="3" borderId="21" xfId="0" applyFont="1" applyFill="1" applyBorder="1" applyAlignment="1">
      <alignment horizontal="left" vertical="center"/>
    </xf>
    <xf numFmtId="0" fontId="3" fillId="3" borderId="24"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5" fillId="3" borderId="40" xfId="0" applyFont="1" applyFill="1" applyBorder="1" applyAlignment="1">
      <alignment horizontal="left" vertical="center"/>
    </xf>
    <xf numFmtId="2" fontId="2" fillId="0" borderId="35" xfId="0" quotePrefix="1" applyNumberFormat="1" applyFont="1" applyFill="1" applyBorder="1" applyAlignment="1">
      <alignment horizontal="center" vertical="center"/>
    </xf>
    <xf numFmtId="2" fontId="2" fillId="0" borderId="13" xfId="0" quotePrefix="1" applyNumberFormat="1" applyFont="1" applyFill="1" applyBorder="1" applyAlignment="1">
      <alignment horizontal="center" vertical="center"/>
    </xf>
    <xf numFmtId="0" fontId="2" fillId="2" borderId="28" xfId="0" applyFont="1" applyFill="1" applyBorder="1" applyAlignment="1">
      <alignment vertical="center" wrapText="1"/>
    </xf>
    <xf numFmtId="0" fontId="2" fillId="2" borderId="0" xfId="0" applyFont="1" applyFill="1" applyBorder="1" applyAlignment="1">
      <alignment vertical="center" wrapText="1"/>
    </xf>
    <xf numFmtId="0" fontId="2" fillId="3" borderId="24"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1" fillId="2" borderId="25"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0"/>
  <sheetViews>
    <sheetView showGridLines="0" workbookViewId="0">
      <pane xSplit="2" ySplit="3" topLeftCell="C83" activePane="bottomRight" state="frozen"/>
      <selection pane="topRight" activeCell="C1" sqref="C1"/>
      <selection pane="bottomLeft" activeCell="A4" sqref="A4"/>
      <selection pane="bottomRight" activeCell="AE106" sqref="AE106"/>
    </sheetView>
  </sheetViews>
  <sheetFormatPr defaultRowHeight="11.25" x14ac:dyDescent="0.2"/>
  <cols>
    <col min="1" max="1" width="18.1640625" style="101" customWidth="1"/>
    <col min="2" max="2" width="21.33203125" style="101" bestFit="1" customWidth="1"/>
    <col min="3" max="3" width="39.33203125" style="101" customWidth="1"/>
    <col min="4" max="4" width="9.5" style="101" bestFit="1" customWidth="1"/>
    <col min="5" max="5" width="9.33203125" style="101" customWidth="1"/>
    <col min="6" max="7" width="10.83203125" style="101" customWidth="1"/>
    <col min="8" max="8" width="7.6640625" style="101" bestFit="1" customWidth="1"/>
    <col min="9" max="9" width="11.1640625" style="101" customWidth="1"/>
    <col min="10" max="11" width="7.6640625" style="101" customWidth="1"/>
    <col min="12" max="12" width="7.6640625" style="3" customWidth="1"/>
    <col min="13" max="25" width="7.6640625" style="101" customWidth="1"/>
    <col min="26" max="26" width="9.5" style="101" customWidth="1"/>
    <col min="27" max="16384" width="9.33203125" style="101"/>
  </cols>
  <sheetData>
    <row r="1" spans="1:29" ht="20.100000000000001" customHeight="1" x14ac:dyDescent="0.2">
      <c r="A1" s="236" t="s">
        <v>237</v>
      </c>
      <c r="B1" s="236"/>
      <c r="C1" s="236"/>
      <c r="D1" s="236"/>
      <c r="E1" s="236"/>
      <c r="F1" s="237"/>
      <c r="G1" s="237"/>
      <c r="H1" s="237"/>
      <c r="I1" s="237"/>
      <c r="J1" s="237"/>
      <c r="K1" s="237"/>
      <c r="L1" s="237"/>
      <c r="M1" s="237"/>
      <c r="N1" s="237"/>
      <c r="O1" s="237"/>
      <c r="P1" s="237"/>
      <c r="Q1" s="237"/>
      <c r="R1" s="237"/>
      <c r="S1" s="237"/>
      <c r="T1" s="237"/>
      <c r="U1" s="237"/>
      <c r="V1" s="237"/>
      <c r="W1" s="237"/>
      <c r="X1" s="237"/>
      <c r="Y1" s="237"/>
      <c r="Z1" s="237"/>
      <c r="AA1" s="237"/>
      <c r="AB1" s="237"/>
    </row>
    <row r="2" spans="1:29" ht="17.100000000000001" customHeight="1" x14ac:dyDescent="0.2">
      <c r="A2" s="240" t="s">
        <v>0</v>
      </c>
      <c r="B2" s="238" t="s">
        <v>130</v>
      </c>
      <c r="C2" s="238" t="s">
        <v>1</v>
      </c>
      <c r="D2" s="238" t="s">
        <v>131</v>
      </c>
      <c r="E2" s="238" t="s">
        <v>133</v>
      </c>
      <c r="F2" s="242" t="s">
        <v>132</v>
      </c>
      <c r="G2" s="243"/>
      <c r="H2" s="243"/>
      <c r="I2" s="243"/>
      <c r="J2" s="243"/>
      <c r="K2" s="243"/>
      <c r="L2" s="243"/>
      <c r="M2" s="243"/>
      <c r="N2" s="243"/>
      <c r="O2" s="243"/>
      <c r="P2" s="243"/>
      <c r="Q2" s="243"/>
      <c r="R2" s="243"/>
      <c r="S2" s="243"/>
      <c r="T2" s="243"/>
      <c r="U2" s="243"/>
      <c r="V2" s="243"/>
      <c r="W2" s="243"/>
      <c r="X2" s="243"/>
      <c r="Y2" s="243"/>
      <c r="Z2" s="243"/>
      <c r="AA2" s="243"/>
      <c r="AB2" s="243"/>
      <c r="AC2" s="243"/>
    </row>
    <row r="3" spans="1:29" ht="17.100000000000001" customHeight="1" x14ac:dyDescent="0.2">
      <c r="A3" s="241"/>
      <c r="B3" s="239"/>
      <c r="C3" s="239"/>
      <c r="D3" s="239"/>
      <c r="E3" s="239"/>
      <c r="F3" s="5" t="s">
        <v>2</v>
      </c>
      <c r="G3" s="5" t="s">
        <v>3</v>
      </c>
      <c r="H3" s="5" t="s">
        <v>4</v>
      </c>
      <c r="I3" s="5" t="s">
        <v>5</v>
      </c>
      <c r="J3" s="5" t="s">
        <v>6</v>
      </c>
      <c r="K3" s="5" t="s">
        <v>7</v>
      </c>
      <c r="L3" s="5" t="s">
        <v>8</v>
      </c>
      <c r="M3" s="5" t="s">
        <v>9</v>
      </c>
      <c r="N3" s="5" t="s">
        <v>10</v>
      </c>
      <c r="O3" s="5" t="s">
        <v>11</v>
      </c>
      <c r="P3" s="5" t="s">
        <v>12</v>
      </c>
      <c r="Q3" s="5" t="s">
        <v>13</v>
      </c>
      <c r="R3" s="5" t="s">
        <v>14</v>
      </c>
      <c r="S3" s="5" t="s">
        <v>15</v>
      </c>
      <c r="T3" s="5" t="s">
        <v>16</v>
      </c>
      <c r="U3" s="5" t="s">
        <v>17</v>
      </c>
      <c r="V3" s="5" t="s">
        <v>18</v>
      </c>
      <c r="W3" s="5" t="s">
        <v>19</v>
      </c>
      <c r="X3" s="8" t="s">
        <v>20</v>
      </c>
      <c r="Y3" s="8" t="s">
        <v>100</v>
      </c>
      <c r="Z3" s="8" t="s">
        <v>187</v>
      </c>
      <c r="AA3" s="128" t="s">
        <v>248</v>
      </c>
      <c r="AB3" s="128" t="s">
        <v>269</v>
      </c>
      <c r="AC3" s="128" t="s">
        <v>272</v>
      </c>
    </row>
    <row r="4" spans="1:29" ht="12.95" customHeight="1" x14ac:dyDescent="0.2">
      <c r="A4" s="193" t="s">
        <v>21</v>
      </c>
      <c r="B4" s="196" t="s">
        <v>22</v>
      </c>
      <c r="C4" s="81" t="s">
        <v>105</v>
      </c>
      <c r="D4" s="4" t="s">
        <v>101</v>
      </c>
      <c r="E4" s="187" t="s">
        <v>23</v>
      </c>
      <c r="F4" s="15">
        <v>7</v>
      </c>
      <c r="G4" s="15">
        <v>8</v>
      </c>
      <c r="H4" s="15">
        <v>8</v>
      </c>
      <c r="I4" s="15">
        <v>8.48</v>
      </c>
      <c r="J4" s="15">
        <v>10.08</v>
      </c>
      <c r="K4" s="15">
        <v>13.4</v>
      </c>
      <c r="L4" s="15">
        <v>13.4</v>
      </c>
      <c r="M4" s="15">
        <v>13.4</v>
      </c>
      <c r="N4" s="15">
        <v>13.4</v>
      </c>
      <c r="O4" s="15">
        <v>13.4</v>
      </c>
      <c r="P4" s="15">
        <v>14.4</v>
      </c>
      <c r="Q4" s="15">
        <v>15.6</v>
      </c>
      <c r="R4" s="15">
        <v>15.6</v>
      </c>
      <c r="S4" s="15">
        <v>15.6</v>
      </c>
      <c r="T4" s="15">
        <v>15.6</v>
      </c>
      <c r="U4" s="15">
        <v>19.2</v>
      </c>
      <c r="V4" s="15">
        <v>21.41</v>
      </c>
      <c r="W4" s="15">
        <v>21.41</v>
      </c>
      <c r="X4" s="17">
        <v>23.32</v>
      </c>
      <c r="Y4" s="17">
        <v>22.49</v>
      </c>
      <c r="Z4" s="17">
        <v>25.77</v>
      </c>
      <c r="AA4" s="40">
        <v>28.8</v>
      </c>
      <c r="AB4" s="40">
        <v>30.98</v>
      </c>
      <c r="AC4" s="40">
        <v>33.04</v>
      </c>
    </row>
    <row r="5" spans="1:29" ht="12.95" customHeight="1" x14ac:dyDescent="0.2">
      <c r="A5" s="194"/>
      <c r="B5" s="197"/>
      <c r="C5" s="81" t="s">
        <v>106</v>
      </c>
      <c r="D5" s="4" t="s">
        <v>102</v>
      </c>
      <c r="E5" s="188"/>
      <c r="F5" s="15">
        <v>7</v>
      </c>
      <c r="G5" s="15">
        <v>8</v>
      </c>
      <c r="H5" s="15">
        <v>8</v>
      </c>
      <c r="I5" s="15">
        <v>8.48</v>
      </c>
      <c r="J5" s="15">
        <v>10.08</v>
      </c>
      <c r="K5" s="15">
        <v>13.4</v>
      </c>
      <c r="L5" s="15">
        <v>13.4</v>
      </c>
      <c r="M5" s="15">
        <v>13.4</v>
      </c>
      <c r="N5" s="15">
        <v>13.4</v>
      </c>
      <c r="O5" s="15">
        <v>13.4</v>
      </c>
      <c r="P5" s="15">
        <v>14.4</v>
      </c>
      <c r="Q5" s="15">
        <v>15.6</v>
      </c>
      <c r="R5" s="15">
        <v>15.6</v>
      </c>
      <c r="S5" s="15">
        <v>15.6</v>
      </c>
      <c r="T5" s="15">
        <v>15.6</v>
      </c>
      <c r="U5" s="15">
        <v>19.2</v>
      </c>
      <c r="V5" s="15">
        <v>21.41</v>
      </c>
      <c r="W5" s="15">
        <v>21.41</v>
      </c>
      <c r="X5" s="17">
        <v>23.32</v>
      </c>
      <c r="Y5" s="17">
        <v>22.49</v>
      </c>
      <c r="Z5" s="17">
        <v>25.77</v>
      </c>
      <c r="AA5" s="40">
        <v>28.8</v>
      </c>
      <c r="AB5" s="40">
        <v>30.98</v>
      </c>
      <c r="AC5" s="40">
        <v>33.04</v>
      </c>
    </row>
    <row r="6" spans="1:29" ht="12.95" customHeight="1" x14ac:dyDescent="0.2">
      <c r="A6" s="194"/>
      <c r="B6" s="198"/>
      <c r="C6" s="81" t="s">
        <v>107</v>
      </c>
      <c r="D6" s="4" t="s">
        <v>103</v>
      </c>
      <c r="E6" s="188"/>
      <c r="F6" s="4" t="s">
        <v>24</v>
      </c>
      <c r="G6" s="14">
        <v>8</v>
      </c>
      <c r="H6" s="14">
        <v>8.2200000000000006</v>
      </c>
      <c r="I6" s="14">
        <v>9</v>
      </c>
      <c r="J6" s="14">
        <v>13.4</v>
      </c>
      <c r="K6" s="60">
        <v>13.4</v>
      </c>
      <c r="L6" s="60">
        <v>13.4</v>
      </c>
      <c r="M6" s="60">
        <v>13.4</v>
      </c>
      <c r="N6" s="60">
        <v>13.4</v>
      </c>
      <c r="O6" s="15">
        <v>13.4</v>
      </c>
      <c r="P6" s="15">
        <v>14.4</v>
      </c>
      <c r="Q6" s="15">
        <v>15.6</v>
      </c>
      <c r="R6" s="15">
        <v>15.6</v>
      </c>
      <c r="S6" s="15">
        <v>15.6</v>
      </c>
      <c r="T6" s="15">
        <v>15.6</v>
      </c>
      <c r="U6" s="15">
        <v>19.2</v>
      </c>
      <c r="V6" s="15">
        <v>21.41</v>
      </c>
      <c r="W6" s="15">
        <v>21.41</v>
      </c>
      <c r="X6" s="17">
        <v>23.32</v>
      </c>
      <c r="Y6" s="17">
        <v>22.49</v>
      </c>
      <c r="Z6" s="17">
        <v>25.77</v>
      </c>
      <c r="AA6" s="40">
        <v>28.8</v>
      </c>
      <c r="AB6" s="40">
        <v>30.98</v>
      </c>
      <c r="AC6" s="40">
        <v>33.04</v>
      </c>
    </row>
    <row r="7" spans="1:29" ht="12.95" customHeight="1" x14ac:dyDescent="0.2">
      <c r="A7" s="194"/>
      <c r="B7" s="196" t="s">
        <v>25</v>
      </c>
      <c r="C7" s="81" t="s">
        <v>105</v>
      </c>
      <c r="D7" s="4" t="s">
        <v>101</v>
      </c>
      <c r="E7" s="188"/>
      <c r="F7" s="15">
        <v>24.5</v>
      </c>
      <c r="G7" s="15">
        <v>28.6</v>
      </c>
      <c r="H7" s="15">
        <v>28.6</v>
      </c>
      <c r="I7" s="15">
        <v>30.32</v>
      </c>
      <c r="J7" s="15">
        <v>33.9</v>
      </c>
      <c r="K7" s="15">
        <v>44.6</v>
      </c>
      <c r="L7" s="15">
        <v>44.6</v>
      </c>
      <c r="M7" s="15">
        <v>44.6</v>
      </c>
      <c r="N7" s="15">
        <v>44.6</v>
      </c>
      <c r="O7" s="15">
        <v>44.6</v>
      </c>
      <c r="P7" s="15">
        <v>44.6</v>
      </c>
      <c r="Q7" s="15">
        <v>44.6</v>
      </c>
      <c r="R7" s="15">
        <v>44.6</v>
      </c>
      <c r="S7" s="15">
        <v>44.6</v>
      </c>
      <c r="T7" s="15">
        <v>44.6</v>
      </c>
      <c r="U7" s="15">
        <v>54.9</v>
      </c>
      <c r="V7" s="15">
        <v>54.9</v>
      </c>
      <c r="W7" s="15">
        <v>54.9</v>
      </c>
      <c r="X7" s="17">
        <v>59.8</v>
      </c>
      <c r="Y7" s="17">
        <v>56.22</v>
      </c>
      <c r="Z7" s="17">
        <v>64.42</v>
      </c>
      <c r="AA7" s="40">
        <v>72</v>
      </c>
      <c r="AB7" s="40">
        <v>77.45</v>
      </c>
      <c r="AC7" s="40">
        <v>82.6</v>
      </c>
    </row>
    <row r="8" spans="1:29" ht="12.95" customHeight="1" x14ac:dyDescent="0.2">
      <c r="A8" s="194"/>
      <c r="B8" s="197"/>
      <c r="C8" s="81" t="s">
        <v>106</v>
      </c>
      <c r="D8" s="4" t="s">
        <v>102</v>
      </c>
      <c r="E8" s="188"/>
      <c r="F8" s="15">
        <v>24.5</v>
      </c>
      <c r="G8" s="15">
        <v>28.6</v>
      </c>
      <c r="H8" s="15">
        <v>28.6</v>
      </c>
      <c r="I8" s="15">
        <v>30.32</v>
      </c>
      <c r="J8" s="15">
        <v>33.9</v>
      </c>
      <c r="K8" s="15">
        <v>44.6</v>
      </c>
      <c r="L8" s="15">
        <v>44.6</v>
      </c>
      <c r="M8" s="15">
        <v>44.6</v>
      </c>
      <c r="N8" s="15">
        <v>44.6</v>
      </c>
      <c r="O8" s="15">
        <v>44.6</v>
      </c>
      <c r="P8" s="15">
        <v>44.6</v>
      </c>
      <c r="Q8" s="15">
        <v>44.6</v>
      </c>
      <c r="R8" s="15">
        <v>44.6</v>
      </c>
      <c r="S8" s="15">
        <v>44.6</v>
      </c>
      <c r="T8" s="15">
        <v>44.6</v>
      </c>
      <c r="U8" s="15">
        <v>54.9</v>
      </c>
      <c r="V8" s="15">
        <v>54.9</v>
      </c>
      <c r="W8" s="15">
        <v>54.9</v>
      </c>
      <c r="X8" s="17">
        <v>59.8</v>
      </c>
      <c r="Y8" s="17">
        <v>56.22</v>
      </c>
      <c r="Z8" s="17">
        <v>64.42</v>
      </c>
      <c r="AA8" s="40">
        <v>72</v>
      </c>
      <c r="AB8" s="40">
        <v>77.45</v>
      </c>
      <c r="AC8" s="40">
        <v>82.6</v>
      </c>
    </row>
    <row r="9" spans="1:29" ht="12.95" customHeight="1" x14ac:dyDescent="0.2">
      <c r="A9" s="195"/>
      <c r="B9" s="198"/>
      <c r="C9" s="81" t="s">
        <v>107</v>
      </c>
      <c r="D9" s="4" t="s">
        <v>103</v>
      </c>
      <c r="E9" s="189"/>
      <c r="F9" s="4" t="s">
        <v>24</v>
      </c>
      <c r="G9" s="4" t="s">
        <v>24</v>
      </c>
      <c r="H9" s="14">
        <v>29</v>
      </c>
      <c r="I9" s="60">
        <v>30.31</v>
      </c>
      <c r="J9" s="15">
        <v>33.9</v>
      </c>
      <c r="K9" s="60">
        <v>44.6</v>
      </c>
      <c r="L9" s="60">
        <v>44.6</v>
      </c>
      <c r="M9" s="15">
        <v>44.6</v>
      </c>
      <c r="N9" s="15">
        <v>44.6</v>
      </c>
      <c r="O9" s="15">
        <v>44.6</v>
      </c>
      <c r="P9" s="15">
        <v>44.6</v>
      </c>
      <c r="Q9" s="15">
        <v>44.6</v>
      </c>
      <c r="R9" s="15">
        <v>44.6</v>
      </c>
      <c r="S9" s="15">
        <v>44.6</v>
      </c>
      <c r="T9" s="15">
        <v>44.6</v>
      </c>
      <c r="U9" s="15">
        <v>54.9</v>
      </c>
      <c r="V9" s="15">
        <v>54.9</v>
      </c>
      <c r="W9" s="15">
        <v>54.9</v>
      </c>
      <c r="X9" s="17">
        <v>59.8</v>
      </c>
      <c r="Y9" s="17">
        <v>56.22</v>
      </c>
      <c r="Z9" s="17">
        <v>64.42</v>
      </c>
      <c r="AA9" s="40">
        <v>72</v>
      </c>
      <c r="AB9" s="40">
        <v>77.45</v>
      </c>
      <c r="AC9" s="40">
        <v>82.6</v>
      </c>
    </row>
    <row r="10" spans="1:29" ht="12.95" customHeight="1" x14ac:dyDescent="0.2">
      <c r="A10" s="220" t="s">
        <v>226</v>
      </c>
      <c r="B10" s="187" t="s">
        <v>26</v>
      </c>
      <c r="C10" s="84" t="s">
        <v>27</v>
      </c>
      <c r="D10" s="4" t="s">
        <v>104</v>
      </c>
      <c r="E10" s="187" t="s">
        <v>28</v>
      </c>
      <c r="F10" s="4" t="s">
        <v>24</v>
      </c>
      <c r="G10" s="4" t="s">
        <v>24</v>
      </c>
      <c r="H10" s="4" t="s">
        <v>24</v>
      </c>
      <c r="I10" s="4" t="s">
        <v>24</v>
      </c>
      <c r="J10" s="4" t="s">
        <v>24</v>
      </c>
      <c r="K10" s="4" t="s">
        <v>24</v>
      </c>
      <c r="L10" s="4" t="s">
        <v>24</v>
      </c>
      <c r="M10" s="4" t="s">
        <v>24</v>
      </c>
      <c r="N10" s="4" t="s">
        <v>24</v>
      </c>
      <c r="O10" s="4" t="s">
        <v>24</v>
      </c>
      <c r="P10" s="4" t="s">
        <v>24</v>
      </c>
      <c r="Q10" s="4" t="s">
        <v>24</v>
      </c>
      <c r="R10" s="4" t="s">
        <v>24</v>
      </c>
      <c r="S10" s="4" t="s">
        <v>24</v>
      </c>
      <c r="T10" s="4" t="s">
        <v>24</v>
      </c>
      <c r="U10" s="6">
        <v>20.57</v>
      </c>
      <c r="V10" s="6">
        <v>20.57</v>
      </c>
      <c r="W10" s="6">
        <v>22.16</v>
      </c>
      <c r="X10" s="1">
        <v>24.05</v>
      </c>
      <c r="Y10" s="4" t="s">
        <v>24</v>
      </c>
      <c r="Z10" s="2" t="s">
        <v>24</v>
      </c>
      <c r="AA10" s="2" t="s">
        <v>24</v>
      </c>
      <c r="AB10" s="2" t="s">
        <v>24</v>
      </c>
      <c r="AC10" s="2" t="s">
        <v>24</v>
      </c>
    </row>
    <row r="11" spans="1:29" ht="12.95" customHeight="1" x14ac:dyDescent="0.2">
      <c r="A11" s="221"/>
      <c r="B11" s="189"/>
      <c r="C11" s="84" t="s">
        <v>117</v>
      </c>
      <c r="D11" s="90"/>
      <c r="E11" s="189"/>
      <c r="F11" s="6">
        <f>0.28*25</f>
        <v>7.0000000000000009</v>
      </c>
      <c r="G11" s="6">
        <v>8</v>
      </c>
      <c r="H11" s="6">
        <v>9</v>
      </c>
      <c r="I11" s="6">
        <v>9.66</v>
      </c>
      <c r="J11" s="6">
        <f>0.4656*25</f>
        <v>11.64</v>
      </c>
      <c r="K11" s="6">
        <v>16.100000000000001</v>
      </c>
      <c r="L11" s="6">
        <v>16.100000000000001</v>
      </c>
      <c r="M11" s="6">
        <v>16.100000000000001</v>
      </c>
      <c r="N11" s="6">
        <v>16.100000000000001</v>
      </c>
      <c r="O11" s="6"/>
      <c r="P11" s="6">
        <v>18.07</v>
      </c>
      <c r="Q11" s="6">
        <v>18.07</v>
      </c>
      <c r="R11" s="6">
        <v>18.07</v>
      </c>
      <c r="S11" s="6">
        <v>18.5</v>
      </c>
      <c r="T11" s="6">
        <v>18.5</v>
      </c>
      <c r="U11" s="4" t="s">
        <v>24</v>
      </c>
      <c r="V11" s="4" t="s">
        <v>24</v>
      </c>
      <c r="W11" s="4" t="s">
        <v>24</v>
      </c>
      <c r="X11" s="4" t="s">
        <v>24</v>
      </c>
      <c r="Y11" s="4" t="s">
        <v>24</v>
      </c>
      <c r="Z11" s="2" t="s">
        <v>24</v>
      </c>
      <c r="AA11" s="2" t="s">
        <v>24</v>
      </c>
      <c r="AB11" s="2" t="s">
        <v>24</v>
      </c>
      <c r="AC11" s="2" t="s">
        <v>24</v>
      </c>
    </row>
    <row r="12" spans="1:29" ht="12.95" customHeight="1" x14ac:dyDescent="0.2">
      <c r="A12" s="193" t="s">
        <v>29</v>
      </c>
      <c r="B12" s="196" t="s">
        <v>30</v>
      </c>
      <c r="C12" s="81" t="s">
        <v>31</v>
      </c>
      <c r="D12" s="187" t="s">
        <v>104</v>
      </c>
      <c r="E12" s="90" t="s">
        <v>32</v>
      </c>
      <c r="F12" s="60">
        <v>10.53</v>
      </c>
      <c r="G12" s="4" t="s">
        <v>24</v>
      </c>
      <c r="H12" s="4" t="s">
        <v>24</v>
      </c>
      <c r="I12" s="4" t="s">
        <v>24</v>
      </c>
      <c r="J12" s="4" t="s">
        <v>24</v>
      </c>
      <c r="K12" s="4" t="s">
        <v>24</v>
      </c>
      <c r="L12" s="4" t="s">
        <v>24</v>
      </c>
      <c r="M12" s="4" t="s">
        <v>24</v>
      </c>
      <c r="N12" s="4" t="s">
        <v>24</v>
      </c>
      <c r="O12" s="15">
        <v>22</v>
      </c>
      <c r="P12" s="15">
        <v>25.8</v>
      </c>
      <c r="Q12" s="15">
        <v>25.8</v>
      </c>
      <c r="R12" s="15">
        <v>25.8</v>
      </c>
      <c r="S12" s="15">
        <v>25.8</v>
      </c>
      <c r="T12" s="15">
        <v>25.8</v>
      </c>
      <c r="U12" s="15">
        <v>25.8</v>
      </c>
      <c r="V12" s="15">
        <v>27.25</v>
      </c>
      <c r="W12" s="15">
        <v>29.67</v>
      </c>
      <c r="X12" s="17">
        <v>34.97</v>
      </c>
      <c r="Y12" s="17">
        <v>36.01</v>
      </c>
      <c r="Z12" s="17">
        <v>36.44</v>
      </c>
      <c r="AA12" s="62">
        <v>39.630000000000003</v>
      </c>
      <c r="AB12" s="62">
        <v>40.18</v>
      </c>
      <c r="AC12" s="62">
        <v>45.3</v>
      </c>
    </row>
    <row r="13" spans="1:29" ht="22.5" customHeight="1" x14ac:dyDescent="0.2">
      <c r="A13" s="194"/>
      <c r="B13" s="197"/>
      <c r="C13" s="81" t="s">
        <v>184</v>
      </c>
      <c r="D13" s="225"/>
      <c r="E13" s="230" t="s">
        <v>33</v>
      </c>
      <c r="F13" s="72">
        <v>12.64</v>
      </c>
      <c r="G13" s="4" t="s">
        <v>24</v>
      </c>
      <c r="H13" s="4" t="s">
        <v>24</v>
      </c>
      <c r="I13" s="4" t="s">
        <v>24</v>
      </c>
      <c r="J13" s="4" t="s">
        <v>24</v>
      </c>
      <c r="K13" s="4" t="s">
        <v>24</v>
      </c>
      <c r="L13" s="4" t="s">
        <v>24</v>
      </c>
      <c r="M13" s="4" t="s">
        <v>24</v>
      </c>
      <c r="N13" s="4" t="s">
        <v>24</v>
      </c>
      <c r="O13" s="14">
        <v>26.4</v>
      </c>
      <c r="P13" s="15">
        <v>30.96</v>
      </c>
      <c r="Q13" s="15">
        <v>30.96</v>
      </c>
      <c r="R13" s="15">
        <v>30.96</v>
      </c>
      <c r="S13" s="15">
        <v>30.96</v>
      </c>
      <c r="T13" s="15">
        <v>30.96</v>
      </c>
      <c r="U13" s="15">
        <v>33</v>
      </c>
      <c r="V13" s="15">
        <v>33</v>
      </c>
      <c r="W13" s="15">
        <v>35.6</v>
      </c>
      <c r="X13" s="17">
        <v>41.97</v>
      </c>
      <c r="Y13" s="17">
        <v>43.21</v>
      </c>
      <c r="Z13" s="17">
        <v>43.21</v>
      </c>
      <c r="AA13" s="62">
        <v>47.55</v>
      </c>
      <c r="AB13" s="62">
        <v>50.55</v>
      </c>
      <c r="AC13" s="62">
        <v>62.34</v>
      </c>
    </row>
    <row r="14" spans="1:29" ht="12.95" customHeight="1" x14ac:dyDescent="0.2">
      <c r="A14" s="194"/>
      <c r="B14" s="197"/>
      <c r="C14" s="84" t="s">
        <v>34</v>
      </c>
      <c r="D14" s="225"/>
      <c r="E14" s="230"/>
      <c r="F14" s="49" t="s">
        <v>24</v>
      </c>
      <c r="G14" s="4">
        <v>12.64</v>
      </c>
      <c r="H14" s="4">
        <v>12.64</v>
      </c>
      <c r="I14" s="4">
        <v>12.64</v>
      </c>
      <c r="J14" s="4" t="s">
        <v>220</v>
      </c>
      <c r="K14" s="9">
        <v>20.7</v>
      </c>
      <c r="L14" s="9">
        <v>20.7</v>
      </c>
      <c r="M14" s="4" t="s">
        <v>24</v>
      </c>
      <c r="N14" s="4" t="s">
        <v>24</v>
      </c>
      <c r="O14" s="6">
        <v>23.34</v>
      </c>
      <c r="P14" s="6">
        <v>25.5</v>
      </c>
      <c r="Q14" s="6">
        <v>28.23</v>
      </c>
      <c r="R14" s="6">
        <v>28.23</v>
      </c>
      <c r="S14" s="6">
        <v>28.23</v>
      </c>
      <c r="T14" s="6">
        <v>28.23</v>
      </c>
      <c r="U14" s="6">
        <v>31.86</v>
      </c>
      <c r="V14" s="6">
        <v>32.700000000000003</v>
      </c>
      <c r="W14" s="11" t="s">
        <v>24</v>
      </c>
      <c r="X14" s="11" t="s">
        <v>24</v>
      </c>
      <c r="Y14" s="11" t="s">
        <v>24</v>
      </c>
      <c r="Z14" s="2" t="s">
        <v>24</v>
      </c>
      <c r="AA14" s="2" t="s">
        <v>24</v>
      </c>
      <c r="AB14" s="2" t="s">
        <v>24</v>
      </c>
      <c r="AC14" s="2" t="s">
        <v>24</v>
      </c>
    </row>
    <row r="15" spans="1:29" ht="21.75" customHeight="1" x14ac:dyDescent="0.2">
      <c r="A15" s="194"/>
      <c r="B15" s="197"/>
      <c r="C15" s="84" t="s">
        <v>108</v>
      </c>
      <c r="D15" s="225"/>
      <c r="E15" s="230"/>
      <c r="F15" s="170">
        <v>9.3000000000000007</v>
      </c>
      <c r="G15" s="9">
        <v>9.3000000000000007</v>
      </c>
      <c r="H15" s="6">
        <v>10.92</v>
      </c>
      <c r="I15" s="6">
        <v>13.1</v>
      </c>
      <c r="J15" s="6">
        <v>16.8</v>
      </c>
      <c r="K15" s="6">
        <v>20</v>
      </c>
      <c r="L15" s="6">
        <v>20</v>
      </c>
      <c r="M15" s="6">
        <v>11.13</v>
      </c>
      <c r="N15" s="6">
        <v>11.13</v>
      </c>
      <c r="O15" s="6" t="s">
        <v>24</v>
      </c>
      <c r="P15" s="4" t="s">
        <v>24</v>
      </c>
      <c r="Q15" s="4" t="s">
        <v>24</v>
      </c>
      <c r="R15" s="4" t="s">
        <v>24</v>
      </c>
      <c r="S15" s="4" t="s">
        <v>24</v>
      </c>
      <c r="T15" s="4" t="s">
        <v>24</v>
      </c>
      <c r="U15" s="4" t="s">
        <v>24</v>
      </c>
      <c r="V15" s="4" t="s">
        <v>24</v>
      </c>
      <c r="W15" s="2" t="s">
        <v>24</v>
      </c>
      <c r="X15" s="11" t="s">
        <v>24</v>
      </c>
      <c r="Y15" s="11" t="s">
        <v>24</v>
      </c>
      <c r="Z15" s="11" t="s">
        <v>24</v>
      </c>
      <c r="AA15" s="11" t="s">
        <v>24</v>
      </c>
      <c r="AB15" s="11" t="s">
        <v>24</v>
      </c>
      <c r="AC15" s="11" t="s">
        <v>24</v>
      </c>
    </row>
    <row r="16" spans="1:29" ht="12.95" customHeight="1" x14ac:dyDescent="0.2">
      <c r="A16" s="194"/>
      <c r="B16" s="197"/>
      <c r="C16" s="84" t="s">
        <v>35</v>
      </c>
      <c r="D16" s="225"/>
      <c r="E16" s="230"/>
      <c r="F16" s="49">
        <v>8.9700000000000006</v>
      </c>
      <c r="G16" s="4">
        <v>8.9700000000000006</v>
      </c>
      <c r="H16" s="6"/>
      <c r="I16" s="171">
        <v>7.68</v>
      </c>
      <c r="J16" s="171">
        <v>7.68</v>
      </c>
      <c r="K16" s="171">
        <v>10.75</v>
      </c>
      <c r="L16" s="6" t="s">
        <v>24</v>
      </c>
      <c r="M16" s="6">
        <v>10.75</v>
      </c>
      <c r="N16" s="6">
        <v>10.75</v>
      </c>
      <c r="O16" s="4" t="s">
        <v>24</v>
      </c>
      <c r="P16" s="4" t="s">
        <v>24</v>
      </c>
      <c r="Q16" s="4" t="s">
        <v>24</v>
      </c>
      <c r="R16" s="4" t="s">
        <v>24</v>
      </c>
      <c r="S16" s="4" t="s">
        <v>24</v>
      </c>
      <c r="T16" s="4" t="s">
        <v>24</v>
      </c>
      <c r="U16" s="4" t="s">
        <v>24</v>
      </c>
      <c r="V16" s="4" t="s">
        <v>24</v>
      </c>
      <c r="W16" s="2" t="s">
        <v>24</v>
      </c>
      <c r="X16" s="11" t="s">
        <v>24</v>
      </c>
      <c r="Y16" s="11" t="s">
        <v>24</v>
      </c>
      <c r="Z16" s="11" t="s">
        <v>24</v>
      </c>
      <c r="AA16" s="11" t="s">
        <v>24</v>
      </c>
      <c r="AB16" s="11" t="s">
        <v>24</v>
      </c>
      <c r="AC16" s="11" t="s">
        <v>24</v>
      </c>
    </row>
    <row r="17" spans="1:29" ht="12.95" customHeight="1" x14ac:dyDescent="0.2">
      <c r="A17" s="194"/>
      <c r="B17" s="197"/>
      <c r="C17" s="84" t="s">
        <v>36</v>
      </c>
      <c r="D17" s="225"/>
      <c r="E17" s="230"/>
      <c r="F17" s="49">
        <v>8.4600000000000009</v>
      </c>
      <c r="G17" s="4">
        <v>8.4600000000000009</v>
      </c>
      <c r="H17" s="6"/>
      <c r="I17" s="171">
        <v>7.23</v>
      </c>
      <c r="J17" s="171">
        <v>7.23</v>
      </c>
      <c r="K17" s="171">
        <v>10.119999999999999</v>
      </c>
      <c r="L17" s="6" t="s">
        <v>24</v>
      </c>
      <c r="M17" s="6">
        <v>10.119999999999999</v>
      </c>
      <c r="N17" s="6">
        <v>10.119999999999999</v>
      </c>
      <c r="O17" s="4" t="s">
        <v>24</v>
      </c>
      <c r="P17" s="4" t="s">
        <v>24</v>
      </c>
      <c r="Q17" s="4" t="s">
        <v>24</v>
      </c>
      <c r="R17" s="4" t="s">
        <v>24</v>
      </c>
      <c r="S17" s="4" t="s">
        <v>24</v>
      </c>
      <c r="T17" s="4" t="s">
        <v>24</v>
      </c>
      <c r="U17" s="4" t="s">
        <v>24</v>
      </c>
      <c r="V17" s="4" t="s">
        <v>24</v>
      </c>
      <c r="W17" s="2" t="s">
        <v>24</v>
      </c>
      <c r="X17" s="11" t="s">
        <v>24</v>
      </c>
      <c r="Y17" s="11" t="s">
        <v>24</v>
      </c>
      <c r="Z17" s="11" t="s">
        <v>24</v>
      </c>
      <c r="AA17" s="11" t="s">
        <v>24</v>
      </c>
      <c r="AB17" s="11" t="s">
        <v>24</v>
      </c>
      <c r="AC17" s="11" t="s">
        <v>24</v>
      </c>
    </row>
    <row r="18" spans="1:29" ht="12.95" customHeight="1" x14ac:dyDescent="0.2">
      <c r="A18" s="194"/>
      <c r="B18" s="197"/>
      <c r="C18" s="84" t="s">
        <v>37</v>
      </c>
      <c r="D18" s="225"/>
      <c r="E18" s="230"/>
      <c r="F18" s="49" t="s">
        <v>24</v>
      </c>
      <c r="G18" s="4" t="s">
        <v>24</v>
      </c>
      <c r="H18" s="4" t="s">
        <v>24</v>
      </c>
      <c r="I18" s="4" t="s">
        <v>24</v>
      </c>
      <c r="J18" s="4" t="s">
        <v>24</v>
      </c>
      <c r="K18" s="4" t="s">
        <v>24</v>
      </c>
      <c r="L18" s="4" t="s">
        <v>24</v>
      </c>
      <c r="M18" s="6">
        <v>10.119999999999999</v>
      </c>
      <c r="N18" s="6">
        <v>10.119999999999999</v>
      </c>
      <c r="O18" s="6" t="s">
        <v>24</v>
      </c>
      <c r="P18" s="4" t="s">
        <v>24</v>
      </c>
      <c r="Q18" s="4" t="s">
        <v>24</v>
      </c>
      <c r="R18" s="4" t="s">
        <v>24</v>
      </c>
      <c r="S18" s="4" t="s">
        <v>24</v>
      </c>
      <c r="T18" s="4" t="s">
        <v>24</v>
      </c>
      <c r="U18" s="4" t="s">
        <v>24</v>
      </c>
      <c r="V18" s="4" t="s">
        <v>24</v>
      </c>
      <c r="W18" s="2" t="s">
        <v>24</v>
      </c>
      <c r="X18" s="11" t="s">
        <v>24</v>
      </c>
      <c r="Y18" s="11" t="s">
        <v>24</v>
      </c>
      <c r="Z18" s="11" t="s">
        <v>24</v>
      </c>
      <c r="AA18" s="11" t="s">
        <v>24</v>
      </c>
      <c r="AB18" s="11" t="s">
        <v>24</v>
      </c>
      <c r="AC18" s="11" t="s">
        <v>24</v>
      </c>
    </row>
    <row r="19" spans="1:29" ht="12.95" customHeight="1" x14ac:dyDescent="0.2">
      <c r="A19" s="194"/>
      <c r="B19" s="198"/>
      <c r="C19" s="84" t="s">
        <v>38</v>
      </c>
      <c r="D19" s="226"/>
      <c r="E19" s="230"/>
      <c r="F19" s="49" t="s">
        <v>24</v>
      </c>
      <c r="G19" s="4" t="s">
        <v>24</v>
      </c>
      <c r="H19" s="4" t="s">
        <v>24</v>
      </c>
      <c r="I19" s="4" t="s">
        <v>24</v>
      </c>
      <c r="J19" s="4" t="s">
        <v>24</v>
      </c>
      <c r="K19" s="4" t="s">
        <v>24</v>
      </c>
      <c r="L19" s="4" t="s">
        <v>24</v>
      </c>
      <c r="M19" s="4" t="s">
        <v>24</v>
      </c>
      <c r="N19" s="4" t="s">
        <v>24</v>
      </c>
      <c r="O19" s="6" t="s">
        <v>24</v>
      </c>
      <c r="P19" s="4" t="s">
        <v>24</v>
      </c>
      <c r="Q19" s="4" t="s">
        <v>24</v>
      </c>
      <c r="R19" s="4" t="s">
        <v>24</v>
      </c>
      <c r="S19" s="4" t="s">
        <v>24</v>
      </c>
      <c r="T19" s="4" t="s">
        <v>24</v>
      </c>
      <c r="U19" s="4" t="s">
        <v>24</v>
      </c>
      <c r="V19" s="4" t="s">
        <v>24</v>
      </c>
      <c r="W19" s="2" t="s">
        <v>24</v>
      </c>
      <c r="X19" s="10" t="s">
        <v>24</v>
      </c>
      <c r="Y19" s="10" t="s">
        <v>24</v>
      </c>
      <c r="Z19" s="10" t="s">
        <v>24</v>
      </c>
      <c r="AA19" s="10" t="s">
        <v>24</v>
      </c>
      <c r="AB19" s="10" t="s">
        <v>24</v>
      </c>
      <c r="AC19" s="10" t="s">
        <v>24</v>
      </c>
    </row>
    <row r="20" spans="1:29" ht="12.95" customHeight="1" x14ac:dyDescent="0.2">
      <c r="A20" s="194"/>
      <c r="B20" s="222" t="s">
        <v>270</v>
      </c>
      <c r="C20" s="177" t="s">
        <v>31</v>
      </c>
      <c r="D20" s="187" t="s">
        <v>104</v>
      </c>
      <c r="E20" s="92" t="s">
        <v>32</v>
      </c>
      <c r="F20" s="4" t="s">
        <v>24</v>
      </c>
      <c r="G20" s="4" t="s">
        <v>24</v>
      </c>
      <c r="H20" s="4" t="s">
        <v>24</v>
      </c>
      <c r="I20" s="4" t="s">
        <v>24</v>
      </c>
      <c r="J20" s="4" t="s">
        <v>24</v>
      </c>
      <c r="K20" s="4" t="s">
        <v>24</v>
      </c>
      <c r="L20" s="4" t="s">
        <v>24</v>
      </c>
      <c r="M20" s="4" t="s">
        <v>24</v>
      </c>
      <c r="N20" s="4" t="s">
        <v>24</v>
      </c>
      <c r="O20" s="4">
        <v>11.35</v>
      </c>
      <c r="P20" s="6">
        <v>15.74</v>
      </c>
      <c r="Q20" s="6">
        <v>18.899999999999999</v>
      </c>
      <c r="R20" s="6">
        <v>18.899999999999999</v>
      </c>
      <c r="S20" s="6">
        <v>18.899999999999999</v>
      </c>
      <c r="T20" s="6">
        <v>18.899999999999999</v>
      </c>
      <c r="U20" s="6">
        <v>18.899999999999999</v>
      </c>
      <c r="V20" s="6">
        <v>18.899999999999999</v>
      </c>
      <c r="W20" s="6">
        <v>18.899999999999999</v>
      </c>
      <c r="X20" s="169">
        <v>18.899999999999999</v>
      </c>
      <c r="Y20" s="169">
        <v>18.899999999999999</v>
      </c>
      <c r="Z20" s="169">
        <v>18.899999999999999</v>
      </c>
      <c r="AA20" s="176">
        <v>20.55</v>
      </c>
      <c r="AB20" s="176">
        <v>20.55</v>
      </c>
      <c r="AC20" s="176">
        <v>20.55</v>
      </c>
    </row>
    <row r="21" spans="1:29" ht="12.95" customHeight="1" x14ac:dyDescent="0.2">
      <c r="A21" s="194"/>
      <c r="B21" s="223"/>
      <c r="C21" s="177" t="s">
        <v>227</v>
      </c>
      <c r="D21" s="188"/>
      <c r="E21" s="187" t="s">
        <v>33</v>
      </c>
      <c r="F21" s="4" t="s">
        <v>24</v>
      </c>
      <c r="G21" s="4" t="s">
        <v>24</v>
      </c>
      <c r="H21" s="4" t="s">
        <v>24</v>
      </c>
      <c r="I21" s="4" t="s">
        <v>24</v>
      </c>
      <c r="J21" s="4" t="s">
        <v>24</v>
      </c>
      <c r="K21" s="4" t="s">
        <v>24</v>
      </c>
      <c r="L21" s="4" t="s">
        <v>24</v>
      </c>
      <c r="M21" s="4" t="s">
        <v>24</v>
      </c>
      <c r="N21" s="4" t="s">
        <v>24</v>
      </c>
      <c r="O21" s="4">
        <v>13.62</v>
      </c>
      <c r="P21" s="6">
        <v>18.88</v>
      </c>
      <c r="Q21" s="6">
        <v>18.899999999999999</v>
      </c>
      <c r="R21" s="6">
        <v>18.899999999999999</v>
      </c>
      <c r="S21" s="6">
        <v>18.899999999999999</v>
      </c>
      <c r="T21" s="6">
        <v>18.899999999999999</v>
      </c>
      <c r="U21" s="6">
        <v>21.3</v>
      </c>
      <c r="V21" s="6">
        <v>21.3</v>
      </c>
      <c r="W21" s="6">
        <v>24.45</v>
      </c>
      <c r="X21" s="1">
        <v>24.45</v>
      </c>
      <c r="Y21" s="1">
        <v>24.45</v>
      </c>
      <c r="Z21" s="1">
        <v>24.45</v>
      </c>
      <c r="AA21" s="180">
        <v>26.9</v>
      </c>
      <c r="AB21" s="180">
        <v>26.9</v>
      </c>
      <c r="AC21" s="180">
        <v>26.9</v>
      </c>
    </row>
    <row r="22" spans="1:29" ht="12.95" customHeight="1" x14ac:dyDescent="0.2">
      <c r="A22" s="194"/>
      <c r="B22" s="223"/>
      <c r="C22" s="84" t="s">
        <v>34</v>
      </c>
      <c r="D22" s="188"/>
      <c r="E22" s="188"/>
      <c r="F22" s="4" t="s">
        <v>24</v>
      </c>
      <c r="G22" s="4" t="s">
        <v>24</v>
      </c>
      <c r="H22" s="4" t="s">
        <v>24</v>
      </c>
      <c r="I22" s="4" t="s">
        <v>24</v>
      </c>
      <c r="J22" s="4" t="s">
        <v>24</v>
      </c>
      <c r="K22" s="4" t="s">
        <v>24</v>
      </c>
      <c r="L22" s="4" t="s">
        <v>24</v>
      </c>
      <c r="M22" s="4" t="s">
        <v>24</v>
      </c>
      <c r="N22" s="4" t="s">
        <v>24</v>
      </c>
      <c r="O22" s="4">
        <v>13.14</v>
      </c>
      <c r="P22" s="6">
        <v>16.12</v>
      </c>
      <c r="Q22" s="6">
        <v>21.66</v>
      </c>
      <c r="R22" s="6">
        <v>21.66</v>
      </c>
      <c r="S22" s="6">
        <v>21.66</v>
      </c>
      <c r="T22" s="6">
        <v>21.66</v>
      </c>
      <c r="U22" s="6">
        <v>24.45</v>
      </c>
      <c r="V22" s="6">
        <v>24.45</v>
      </c>
      <c r="W22" s="4" t="s">
        <v>24</v>
      </c>
      <c r="X22" s="4" t="s">
        <v>24</v>
      </c>
      <c r="Y22" s="11" t="s">
        <v>24</v>
      </c>
      <c r="Z22" s="2" t="s">
        <v>24</v>
      </c>
      <c r="AA22" s="2" t="s">
        <v>24</v>
      </c>
      <c r="AB22" s="2" t="s">
        <v>24</v>
      </c>
      <c r="AC22" s="2" t="s">
        <v>24</v>
      </c>
    </row>
    <row r="23" spans="1:29" ht="20.25" customHeight="1" x14ac:dyDescent="0.2">
      <c r="A23" s="194"/>
      <c r="B23" s="223"/>
      <c r="C23" s="84" t="s">
        <v>108</v>
      </c>
      <c r="D23" s="188"/>
      <c r="E23" s="188"/>
      <c r="F23" s="6">
        <v>9.3000000000000007</v>
      </c>
      <c r="G23" s="6">
        <v>9.3000000000000007</v>
      </c>
      <c r="H23" s="6">
        <v>8.3699999999999992</v>
      </c>
      <c r="I23" s="6">
        <v>7.95</v>
      </c>
      <c r="J23" s="6">
        <v>7.95</v>
      </c>
      <c r="K23" s="6">
        <v>11.13</v>
      </c>
      <c r="L23" s="6">
        <v>11.13</v>
      </c>
      <c r="M23" s="6">
        <v>11.13</v>
      </c>
      <c r="N23" s="6">
        <v>11.13</v>
      </c>
      <c r="O23" s="6">
        <v>13.62</v>
      </c>
      <c r="P23" s="4" t="s">
        <v>24</v>
      </c>
      <c r="Q23" s="4" t="s">
        <v>24</v>
      </c>
      <c r="R23" s="4" t="s">
        <v>24</v>
      </c>
      <c r="S23" s="4" t="s">
        <v>24</v>
      </c>
      <c r="T23" s="4" t="s">
        <v>24</v>
      </c>
      <c r="U23" s="4" t="s">
        <v>24</v>
      </c>
      <c r="V23" s="4" t="s">
        <v>24</v>
      </c>
      <c r="W23" s="4" t="s">
        <v>24</v>
      </c>
      <c r="X23" s="2" t="s">
        <v>24</v>
      </c>
      <c r="Y23" s="2" t="s">
        <v>24</v>
      </c>
      <c r="Z23" s="2" t="s">
        <v>24</v>
      </c>
      <c r="AA23" s="2" t="s">
        <v>24</v>
      </c>
      <c r="AB23" s="2" t="s">
        <v>24</v>
      </c>
      <c r="AC23" s="2" t="s">
        <v>24</v>
      </c>
    </row>
    <row r="24" spans="1:29" ht="12.95" customHeight="1" x14ac:dyDescent="0.2">
      <c r="A24" s="194"/>
      <c r="B24" s="223"/>
      <c r="C24" s="84" t="s">
        <v>35</v>
      </c>
      <c r="D24" s="188"/>
      <c r="E24" s="188"/>
      <c r="F24" s="6">
        <v>8.9700000000000006</v>
      </c>
      <c r="G24" s="6">
        <v>8.9700000000000006</v>
      </c>
      <c r="H24" s="6">
        <v>8.07</v>
      </c>
      <c r="I24" s="6">
        <v>7.68</v>
      </c>
      <c r="J24" s="6">
        <v>7.68</v>
      </c>
      <c r="K24" s="6">
        <v>10.75</v>
      </c>
      <c r="L24" s="6">
        <v>10.75</v>
      </c>
      <c r="M24" s="6">
        <v>10.75</v>
      </c>
      <c r="N24" s="6">
        <v>10.75</v>
      </c>
      <c r="O24" s="4" t="s">
        <v>24</v>
      </c>
      <c r="P24" s="4" t="s">
        <v>24</v>
      </c>
      <c r="Q24" s="4" t="s">
        <v>24</v>
      </c>
      <c r="R24" s="4" t="s">
        <v>24</v>
      </c>
      <c r="S24" s="4" t="s">
        <v>24</v>
      </c>
      <c r="T24" s="4" t="s">
        <v>24</v>
      </c>
      <c r="U24" s="4" t="s">
        <v>24</v>
      </c>
      <c r="V24" s="4" t="s">
        <v>24</v>
      </c>
      <c r="W24" s="4" t="s">
        <v>24</v>
      </c>
      <c r="X24" s="2" t="s">
        <v>24</v>
      </c>
      <c r="Y24" s="2" t="s">
        <v>24</v>
      </c>
      <c r="Z24" s="2" t="s">
        <v>24</v>
      </c>
      <c r="AA24" s="2" t="s">
        <v>24</v>
      </c>
      <c r="AB24" s="2" t="s">
        <v>24</v>
      </c>
      <c r="AC24" s="2" t="s">
        <v>24</v>
      </c>
    </row>
    <row r="25" spans="1:29" ht="12.95" customHeight="1" x14ac:dyDescent="0.2">
      <c r="A25" s="194"/>
      <c r="B25" s="223"/>
      <c r="C25" s="84" t="s">
        <v>36</v>
      </c>
      <c r="D25" s="188"/>
      <c r="E25" s="188"/>
      <c r="F25" s="6">
        <v>8.4600000000000009</v>
      </c>
      <c r="G25" s="6">
        <v>8.4600000000000009</v>
      </c>
      <c r="H25" s="6">
        <v>7.61</v>
      </c>
      <c r="I25" s="6">
        <v>7.23</v>
      </c>
      <c r="J25" s="6">
        <v>7.23</v>
      </c>
      <c r="K25" s="6">
        <v>10.119999999999999</v>
      </c>
      <c r="L25" s="6">
        <v>10.119999999999999</v>
      </c>
      <c r="M25" s="6">
        <v>10.119999999999999</v>
      </c>
      <c r="N25" s="6">
        <v>10.119999999999999</v>
      </c>
      <c r="O25" s="4" t="s">
        <v>24</v>
      </c>
      <c r="P25" s="4" t="s">
        <v>24</v>
      </c>
      <c r="Q25" s="4" t="s">
        <v>24</v>
      </c>
      <c r="R25" s="4" t="s">
        <v>24</v>
      </c>
      <c r="S25" s="4" t="s">
        <v>24</v>
      </c>
      <c r="T25" s="4" t="s">
        <v>24</v>
      </c>
      <c r="U25" s="4" t="s">
        <v>24</v>
      </c>
      <c r="V25" s="4" t="s">
        <v>24</v>
      </c>
      <c r="W25" s="4" t="s">
        <v>24</v>
      </c>
      <c r="X25" s="2" t="s">
        <v>24</v>
      </c>
      <c r="Y25" s="2" t="s">
        <v>24</v>
      </c>
      <c r="Z25" s="2" t="s">
        <v>24</v>
      </c>
      <c r="AA25" s="2" t="s">
        <v>24</v>
      </c>
      <c r="AB25" s="2" t="s">
        <v>24</v>
      </c>
      <c r="AC25" s="2" t="s">
        <v>24</v>
      </c>
    </row>
    <row r="26" spans="1:29" ht="12.95" customHeight="1" x14ac:dyDescent="0.2">
      <c r="A26" s="194"/>
      <c r="B26" s="223"/>
      <c r="C26" s="84" t="s">
        <v>37</v>
      </c>
      <c r="D26" s="188"/>
      <c r="E26" s="188"/>
      <c r="F26" s="4" t="s">
        <v>24</v>
      </c>
      <c r="G26" s="4" t="s">
        <v>24</v>
      </c>
      <c r="H26" s="4" t="s">
        <v>24</v>
      </c>
      <c r="I26" s="4" t="s">
        <v>24</v>
      </c>
      <c r="J26" s="4" t="s">
        <v>24</v>
      </c>
      <c r="K26" s="4" t="s">
        <v>24</v>
      </c>
      <c r="L26" s="4" t="s">
        <v>24</v>
      </c>
      <c r="M26" s="4" t="s">
        <v>24</v>
      </c>
      <c r="N26" s="4" t="s">
        <v>24</v>
      </c>
      <c r="O26" s="6">
        <v>13.14</v>
      </c>
      <c r="P26" s="4" t="s">
        <v>24</v>
      </c>
      <c r="Q26" s="4" t="s">
        <v>24</v>
      </c>
      <c r="R26" s="4" t="s">
        <v>24</v>
      </c>
      <c r="S26" s="4" t="s">
        <v>24</v>
      </c>
      <c r="T26" s="4" t="s">
        <v>24</v>
      </c>
      <c r="U26" s="4" t="s">
        <v>24</v>
      </c>
      <c r="V26" s="4" t="s">
        <v>24</v>
      </c>
      <c r="W26" s="4" t="s">
        <v>24</v>
      </c>
      <c r="X26" s="2" t="s">
        <v>24</v>
      </c>
      <c r="Y26" s="2" t="s">
        <v>24</v>
      </c>
      <c r="Z26" s="2" t="s">
        <v>24</v>
      </c>
      <c r="AA26" s="2" t="s">
        <v>24</v>
      </c>
      <c r="AB26" s="2" t="s">
        <v>24</v>
      </c>
      <c r="AC26" s="2" t="s">
        <v>24</v>
      </c>
    </row>
    <row r="27" spans="1:29" ht="12.95" customHeight="1" x14ac:dyDescent="0.2">
      <c r="A27" s="195"/>
      <c r="B27" s="224"/>
      <c r="C27" s="84" t="s">
        <v>38</v>
      </c>
      <c r="D27" s="189"/>
      <c r="E27" s="189"/>
      <c r="F27" s="4" t="s">
        <v>24</v>
      </c>
      <c r="G27" s="4" t="s">
        <v>24</v>
      </c>
      <c r="H27" s="4" t="s">
        <v>24</v>
      </c>
      <c r="I27" s="4" t="s">
        <v>24</v>
      </c>
      <c r="J27" s="4" t="s">
        <v>24</v>
      </c>
      <c r="K27" s="4" t="s">
        <v>24</v>
      </c>
      <c r="L27" s="4" t="s">
        <v>24</v>
      </c>
      <c r="M27" s="4" t="s">
        <v>24</v>
      </c>
      <c r="N27" s="4" t="s">
        <v>24</v>
      </c>
      <c r="O27" s="6">
        <v>12.36</v>
      </c>
      <c r="P27" s="4" t="s">
        <v>24</v>
      </c>
      <c r="Q27" s="4" t="s">
        <v>24</v>
      </c>
      <c r="R27" s="4" t="s">
        <v>24</v>
      </c>
      <c r="S27" s="4" t="s">
        <v>24</v>
      </c>
      <c r="T27" s="4" t="s">
        <v>24</v>
      </c>
      <c r="U27" s="4" t="s">
        <v>24</v>
      </c>
      <c r="V27" s="4" t="s">
        <v>24</v>
      </c>
      <c r="W27" s="4" t="s">
        <v>24</v>
      </c>
      <c r="X27" s="2" t="s">
        <v>24</v>
      </c>
      <c r="Y27" s="2" t="s">
        <v>24</v>
      </c>
      <c r="Z27" s="2" t="s">
        <v>24</v>
      </c>
      <c r="AA27" s="2" t="s">
        <v>24</v>
      </c>
      <c r="AB27" s="2" t="s">
        <v>24</v>
      </c>
      <c r="AC27" s="2" t="s">
        <v>24</v>
      </c>
    </row>
    <row r="28" spans="1:29" ht="12.95" customHeight="1" x14ac:dyDescent="0.2">
      <c r="A28" s="89" t="s">
        <v>183</v>
      </c>
      <c r="B28" s="82" t="s">
        <v>97</v>
      </c>
      <c r="C28" s="83" t="s">
        <v>27</v>
      </c>
      <c r="D28" s="12" t="s">
        <v>103</v>
      </c>
      <c r="E28" s="12" t="s">
        <v>168</v>
      </c>
      <c r="F28" s="49" t="s">
        <v>24</v>
      </c>
      <c r="G28" s="4" t="s">
        <v>24</v>
      </c>
      <c r="H28" s="4" t="s">
        <v>24</v>
      </c>
      <c r="I28" s="4" t="s">
        <v>24</v>
      </c>
      <c r="J28" s="4" t="s">
        <v>24</v>
      </c>
      <c r="K28" s="4" t="s">
        <v>24</v>
      </c>
      <c r="L28" s="15">
        <v>1</v>
      </c>
      <c r="M28" s="15">
        <v>1</v>
      </c>
      <c r="N28" s="15">
        <v>1.1399999999999999</v>
      </c>
      <c r="O28" s="15">
        <v>1.22</v>
      </c>
      <c r="P28" s="15">
        <v>1.53</v>
      </c>
      <c r="Q28" s="15">
        <v>1.53</v>
      </c>
      <c r="R28" s="15">
        <v>1.53</v>
      </c>
      <c r="S28" s="15">
        <v>1.61</v>
      </c>
      <c r="T28" s="15">
        <v>1.73</v>
      </c>
      <c r="U28" s="15">
        <v>2</v>
      </c>
      <c r="V28" s="15">
        <v>2</v>
      </c>
      <c r="W28" s="15">
        <v>2</v>
      </c>
      <c r="X28" s="17">
        <v>2</v>
      </c>
      <c r="Y28" s="59">
        <v>2.16</v>
      </c>
      <c r="Z28" s="59">
        <v>2.16</v>
      </c>
      <c r="AA28" s="62">
        <v>2.02</v>
      </c>
      <c r="AB28" s="40">
        <v>2.4</v>
      </c>
      <c r="AC28" s="40">
        <v>3.41</v>
      </c>
    </row>
    <row r="29" spans="1:29" ht="12.95" customHeight="1" x14ac:dyDescent="0.2">
      <c r="A29" s="193" t="s">
        <v>82</v>
      </c>
      <c r="B29" s="196" t="s">
        <v>228</v>
      </c>
      <c r="C29" s="83" t="s">
        <v>273</v>
      </c>
      <c r="D29" s="208" t="s">
        <v>103</v>
      </c>
      <c r="E29" s="208" t="s">
        <v>168</v>
      </c>
      <c r="F29" s="49" t="s">
        <v>24</v>
      </c>
      <c r="G29" s="4" t="s">
        <v>24</v>
      </c>
      <c r="H29" s="4" t="s">
        <v>24</v>
      </c>
      <c r="I29" s="4" t="s">
        <v>24</v>
      </c>
      <c r="J29" s="4" t="s">
        <v>24</v>
      </c>
      <c r="K29" s="4" t="s">
        <v>24</v>
      </c>
      <c r="L29" s="4" t="s">
        <v>24</v>
      </c>
      <c r="M29" s="4" t="s">
        <v>24</v>
      </c>
      <c r="N29" s="4" t="s">
        <v>24</v>
      </c>
      <c r="O29" s="4" t="s">
        <v>24</v>
      </c>
      <c r="P29" s="4" t="s">
        <v>24</v>
      </c>
      <c r="Q29" s="4" t="s">
        <v>24</v>
      </c>
      <c r="R29" s="4" t="s">
        <v>24</v>
      </c>
      <c r="S29" s="4" t="s">
        <v>24</v>
      </c>
      <c r="T29" s="4" t="s">
        <v>24</v>
      </c>
      <c r="U29" s="4" t="s">
        <v>24</v>
      </c>
      <c r="V29" s="4" t="s">
        <v>24</v>
      </c>
      <c r="W29" s="4" t="s">
        <v>24</v>
      </c>
      <c r="X29" s="4" t="s">
        <v>24</v>
      </c>
      <c r="Y29" s="4" t="s">
        <v>24</v>
      </c>
      <c r="Z29" s="4" t="s">
        <v>24</v>
      </c>
      <c r="AA29" s="4" t="s">
        <v>24</v>
      </c>
      <c r="AB29" s="62">
        <v>7.39</v>
      </c>
      <c r="AC29" s="40">
        <v>9.14</v>
      </c>
    </row>
    <row r="30" spans="1:29" ht="12.95" customHeight="1" x14ac:dyDescent="0.2">
      <c r="A30" s="194"/>
      <c r="B30" s="197"/>
      <c r="C30" s="108" t="s">
        <v>137</v>
      </c>
      <c r="D30" s="188"/>
      <c r="E30" s="188"/>
      <c r="F30" s="49" t="s">
        <v>24</v>
      </c>
      <c r="G30" s="4" t="s">
        <v>24</v>
      </c>
      <c r="H30" s="4" t="s">
        <v>24</v>
      </c>
      <c r="I30" s="4" t="s">
        <v>24</v>
      </c>
      <c r="J30" s="4" t="s">
        <v>24</v>
      </c>
      <c r="K30" s="4" t="s">
        <v>24</v>
      </c>
      <c r="L30" s="4" t="s">
        <v>24</v>
      </c>
      <c r="M30" s="4" t="s">
        <v>24</v>
      </c>
      <c r="N30" s="4" t="s">
        <v>24</v>
      </c>
      <c r="O30" s="4" t="s">
        <v>24</v>
      </c>
      <c r="P30" s="4" t="s">
        <v>24</v>
      </c>
      <c r="Q30" s="4" t="s">
        <v>24</v>
      </c>
      <c r="R30" s="4" t="s">
        <v>24</v>
      </c>
      <c r="S30" s="4" t="s">
        <v>24</v>
      </c>
      <c r="T30" s="4" t="s">
        <v>24</v>
      </c>
      <c r="U30" s="15">
        <v>4.6900000000000004</v>
      </c>
      <c r="V30" s="15">
        <v>4.74</v>
      </c>
      <c r="W30" s="15">
        <v>4.74</v>
      </c>
      <c r="X30" s="17">
        <v>5.07</v>
      </c>
      <c r="Y30" s="59">
        <v>5.45</v>
      </c>
      <c r="Z30" s="59">
        <v>5.94</v>
      </c>
      <c r="AA30" s="62">
        <v>5.1100000000000003</v>
      </c>
      <c r="AB30" s="2" t="s">
        <v>24</v>
      </c>
      <c r="AC30" s="2" t="s">
        <v>24</v>
      </c>
    </row>
    <row r="31" spans="1:29" ht="12.95" customHeight="1" x14ac:dyDescent="0.2">
      <c r="A31" s="195"/>
      <c r="B31" s="198"/>
      <c r="C31" s="108" t="s">
        <v>138</v>
      </c>
      <c r="D31" s="209"/>
      <c r="E31" s="209"/>
      <c r="F31" s="49" t="s">
        <v>24</v>
      </c>
      <c r="G31" s="4" t="s">
        <v>24</v>
      </c>
      <c r="H31" s="4" t="s">
        <v>24</v>
      </c>
      <c r="I31" s="4" t="s">
        <v>24</v>
      </c>
      <c r="J31" s="4" t="s">
        <v>24</v>
      </c>
      <c r="K31" s="4" t="s">
        <v>24</v>
      </c>
      <c r="L31" s="4" t="s">
        <v>24</v>
      </c>
      <c r="M31" s="4" t="s">
        <v>24</v>
      </c>
      <c r="N31" s="4" t="s">
        <v>24</v>
      </c>
      <c r="O31" s="4" t="s">
        <v>24</v>
      </c>
      <c r="P31" s="4" t="s">
        <v>24</v>
      </c>
      <c r="Q31" s="4" t="s">
        <v>24</v>
      </c>
      <c r="R31" s="4" t="s">
        <v>24</v>
      </c>
      <c r="S31" s="4" t="s">
        <v>24</v>
      </c>
      <c r="T31" s="4" t="s">
        <v>24</v>
      </c>
      <c r="U31" s="15">
        <v>5</v>
      </c>
      <c r="V31" s="15">
        <v>5.59</v>
      </c>
      <c r="W31" s="15">
        <v>5.59</v>
      </c>
      <c r="X31" s="69">
        <v>5.77</v>
      </c>
      <c r="Y31" s="59">
        <v>6.48</v>
      </c>
      <c r="Z31" s="74">
        <v>7.3</v>
      </c>
      <c r="AA31" s="62">
        <v>8.3699999999999992</v>
      </c>
      <c r="AB31" s="2" t="s">
        <v>24</v>
      </c>
      <c r="AC31" s="2" t="s">
        <v>24</v>
      </c>
    </row>
    <row r="32" spans="1:29" ht="12.95" customHeight="1" x14ac:dyDescent="0.2">
      <c r="A32" s="193" t="s">
        <v>39</v>
      </c>
      <c r="B32" s="178" t="s">
        <v>40</v>
      </c>
      <c r="C32" s="102" t="s">
        <v>27</v>
      </c>
      <c r="D32" s="188" t="s">
        <v>260</v>
      </c>
      <c r="E32" s="188" t="s">
        <v>33</v>
      </c>
      <c r="F32" s="4" t="s">
        <v>24</v>
      </c>
      <c r="G32" s="4" t="s">
        <v>24</v>
      </c>
      <c r="H32" s="4" t="s">
        <v>24</v>
      </c>
      <c r="I32" s="15">
        <v>113</v>
      </c>
      <c r="J32" s="15">
        <v>157</v>
      </c>
      <c r="K32" s="15">
        <v>157</v>
      </c>
      <c r="L32" s="15">
        <v>157</v>
      </c>
      <c r="M32" s="15">
        <v>157</v>
      </c>
      <c r="N32" s="15">
        <v>157</v>
      </c>
      <c r="O32" s="15">
        <v>211.75</v>
      </c>
      <c r="P32" s="15">
        <v>261.69</v>
      </c>
      <c r="Q32" s="15">
        <v>261.69</v>
      </c>
      <c r="R32" s="15">
        <v>261.69</v>
      </c>
      <c r="S32" s="15">
        <v>261.69</v>
      </c>
      <c r="T32" s="15">
        <v>261.69</v>
      </c>
      <c r="U32" s="15">
        <v>307</v>
      </c>
      <c r="V32" s="15">
        <v>307</v>
      </c>
      <c r="W32" s="15">
        <v>307</v>
      </c>
      <c r="X32" s="17">
        <v>330.24</v>
      </c>
      <c r="Y32" s="17">
        <v>333.03</v>
      </c>
      <c r="Z32" s="17">
        <v>341.21</v>
      </c>
      <c r="AA32" s="62">
        <v>362.53</v>
      </c>
      <c r="AB32" s="62">
        <v>364.09</v>
      </c>
      <c r="AC32" s="62">
        <v>639.4</v>
      </c>
    </row>
    <row r="33" spans="1:29" ht="12.95" customHeight="1" x14ac:dyDescent="0.2">
      <c r="A33" s="194"/>
      <c r="B33" s="202" t="s">
        <v>41</v>
      </c>
      <c r="C33" s="179" t="s">
        <v>27</v>
      </c>
      <c r="D33" s="188"/>
      <c r="E33" s="188"/>
      <c r="F33" s="4" t="s">
        <v>24</v>
      </c>
      <c r="G33" s="4" t="s">
        <v>24</v>
      </c>
      <c r="H33" s="4" t="s">
        <v>24</v>
      </c>
      <c r="I33" s="15">
        <v>64</v>
      </c>
      <c r="J33" s="15">
        <v>89</v>
      </c>
      <c r="K33" s="15">
        <v>89</v>
      </c>
      <c r="L33" s="15">
        <v>89</v>
      </c>
      <c r="M33" s="15">
        <v>89</v>
      </c>
      <c r="N33" s="15">
        <v>89</v>
      </c>
      <c r="O33" s="15">
        <v>124.4</v>
      </c>
      <c r="P33" s="15">
        <v>156.57</v>
      </c>
      <c r="Q33" s="15">
        <v>156.57</v>
      </c>
      <c r="R33" s="15">
        <v>156.57</v>
      </c>
      <c r="S33" s="15">
        <v>156.57</v>
      </c>
      <c r="T33" s="15">
        <v>156.57</v>
      </c>
      <c r="U33" s="15">
        <v>156.57</v>
      </c>
      <c r="V33" s="15">
        <v>180.8</v>
      </c>
      <c r="W33" s="15">
        <v>193.54</v>
      </c>
      <c r="X33" s="17">
        <v>208.19</v>
      </c>
      <c r="Y33" s="17">
        <v>223.59</v>
      </c>
      <c r="Z33" s="17">
        <v>202.19</v>
      </c>
      <c r="AA33" s="62">
        <v>210.13</v>
      </c>
      <c r="AB33" s="4" t="s">
        <v>24</v>
      </c>
      <c r="AC33" s="62">
        <v>263.93</v>
      </c>
    </row>
    <row r="34" spans="1:29" ht="12.95" customHeight="1" x14ac:dyDescent="0.2">
      <c r="A34" s="194"/>
      <c r="B34" s="197"/>
      <c r="C34" s="282" t="s">
        <v>271</v>
      </c>
      <c r="D34" s="188"/>
      <c r="E34" s="188"/>
      <c r="F34" s="49" t="s">
        <v>24</v>
      </c>
      <c r="G34" s="4" t="s">
        <v>24</v>
      </c>
      <c r="H34" s="4" t="s">
        <v>24</v>
      </c>
      <c r="I34" s="4" t="s">
        <v>24</v>
      </c>
      <c r="J34" s="4" t="s">
        <v>24</v>
      </c>
      <c r="K34" s="4" t="s">
        <v>24</v>
      </c>
      <c r="L34" s="4" t="s">
        <v>24</v>
      </c>
      <c r="M34" s="4" t="s">
        <v>24</v>
      </c>
      <c r="N34" s="4" t="s">
        <v>24</v>
      </c>
      <c r="O34" s="4" t="s">
        <v>24</v>
      </c>
      <c r="P34" s="4" t="s">
        <v>24</v>
      </c>
      <c r="Q34" s="4" t="s">
        <v>24</v>
      </c>
      <c r="R34" s="4" t="s">
        <v>24</v>
      </c>
      <c r="S34" s="4" t="s">
        <v>24</v>
      </c>
      <c r="T34" s="4" t="s">
        <v>24</v>
      </c>
      <c r="U34" s="4" t="s">
        <v>24</v>
      </c>
      <c r="V34" s="4" t="s">
        <v>24</v>
      </c>
      <c r="W34" s="4" t="s">
        <v>24</v>
      </c>
      <c r="X34" s="4" t="s">
        <v>24</v>
      </c>
      <c r="Y34" s="4" t="s">
        <v>24</v>
      </c>
      <c r="Z34" s="4" t="s">
        <v>24</v>
      </c>
      <c r="AA34" s="4" t="s">
        <v>24</v>
      </c>
      <c r="AB34" s="62">
        <v>242.31</v>
      </c>
      <c r="AC34" s="4" t="s">
        <v>24</v>
      </c>
    </row>
    <row r="35" spans="1:29" ht="12.95" customHeight="1" x14ac:dyDescent="0.2">
      <c r="A35" s="194"/>
      <c r="B35" s="203"/>
      <c r="C35" s="282" t="s">
        <v>116</v>
      </c>
      <c r="D35" s="188"/>
      <c r="E35" s="188"/>
      <c r="F35" s="49" t="s">
        <v>24</v>
      </c>
      <c r="G35" s="4" t="s">
        <v>24</v>
      </c>
      <c r="H35" s="4" t="s">
        <v>24</v>
      </c>
      <c r="I35" s="4" t="s">
        <v>24</v>
      </c>
      <c r="J35" s="4" t="s">
        <v>24</v>
      </c>
      <c r="K35" s="4" t="s">
        <v>24</v>
      </c>
      <c r="L35" s="4" t="s">
        <v>24</v>
      </c>
      <c r="M35" s="4" t="s">
        <v>24</v>
      </c>
      <c r="N35" s="4" t="s">
        <v>24</v>
      </c>
      <c r="O35" s="4" t="s">
        <v>24</v>
      </c>
      <c r="P35" s="4" t="s">
        <v>24</v>
      </c>
      <c r="Q35" s="4" t="s">
        <v>24</v>
      </c>
      <c r="R35" s="4" t="s">
        <v>24</v>
      </c>
      <c r="S35" s="4" t="s">
        <v>24</v>
      </c>
      <c r="T35" s="4" t="s">
        <v>24</v>
      </c>
      <c r="U35" s="4" t="s">
        <v>24</v>
      </c>
      <c r="V35" s="4" t="s">
        <v>24</v>
      </c>
      <c r="W35" s="4" t="s">
        <v>24</v>
      </c>
      <c r="X35" s="4" t="s">
        <v>24</v>
      </c>
      <c r="Y35" s="4" t="s">
        <v>24</v>
      </c>
      <c r="Z35" s="4" t="s">
        <v>24</v>
      </c>
      <c r="AA35" s="4" t="s">
        <v>24</v>
      </c>
      <c r="AB35" s="62">
        <v>210.13</v>
      </c>
      <c r="AC35" s="4" t="s">
        <v>24</v>
      </c>
    </row>
    <row r="36" spans="1:29" ht="12.95" customHeight="1" x14ac:dyDescent="0.2">
      <c r="A36" s="193" t="s">
        <v>42</v>
      </c>
      <c r="B36" s="197" t="s">
        <v>22</v>
      </c>
      <c r="C36" s="81" t="s">
        <v>105</v>
      </c>
      <c r="D36" s="4" t="s">
        <v>101</v>
      </c>
      <c r="E36" s="187" t="s">
        <v>23</v>
      </c>
      <c r="F36" s="15">
        <v>1.47</v>
      </c>
      <c r="G36" s="15">
        <v>1.68</v>
      </c>
      <c r="H36" s="15">
        <v>1.68</v>
      </c>
      <c r="I36" s="15">
        <v>1.78</v>
      </c>
      <c r="J36" s="15">
        <v>1.78</v>
      </c>
      <c r="K36" s="15">
        <v>2.37</v>
      </c>
      <c r="L36" s="15">
        <v>2.37</v>
      </c>
      <c r="M36" s="15">
        <v>2.37</v>
      </c>
      <c r="N36" s="15">
        <v>2.37</v>
      </c>
      <c r="O36" s="15">
        <v>2.37</v>
      </c>
      <c r="P36" s="15">
        <v>2.37</v>
      </c>
      <c r="Q36" s="15">
        <v>2.57</v>
      </c>
      <c r="R36" s="15">
        <v>2.57</v>
      </c>
      <c r="S36" s="15">
        <v>2.57</v>
      </c>
      <c r="T36" s="15">
        <v>2.57</v>
      </c>
      <c r="U36" s="15">
        <v>3.15</v>
      </c>
      <c r="V36" s="15">
        <v>3.15</v>
      </c>
      <c r="W36" s="15">
        <v>3.15</v>
      </c>
      <c r="X36" s="17">
        <v>3.43</v>
      </c>
      <c r="Y36" s="17">
        <v>3.31</v>
      </c>
      <c r="Z36" s="17">
        <v>3.79</v>
      </c>
      <c r="AA36" s="62">
        <v>4.2300000000000004</v>
      </c>
      <c r="AB36" s="62">
        <v>4.55</v>
      </c>
      <c r="AC36" s="62">
        <v>4.8499999999999996</v>
      </c>
    </row>
    <row r="37" spans="1:29" ht="12.95" customHeight="1" x14ac:dyDescent="0.2">
      <c r="A37" s="194"/>
      <c r="B37" s="197"/>
      <c r="C37" s="81" t="s">
        <v>106</v>
      </c>
      <c r="D37" s="4" t="s">
        <v>102</v>
      </c>
      <c r="E37" s="188"/>
      <c r="F37" s="15">
        <v>1.47</v>
      </c>
      <c r="G37" s="15">
        <v>1.68</v>
      </c>
      <c r="H37" s="15">
        <v>1.68</v>
      </c>
      <c r="I37" s="15">
        <v>1.78</v>
      </c>
      <c r="J37" s="15">
        <v>1.78</v>
      </c>
      <c r="K37" s="15">
        <v>2.37</v>
      </c>
      <c r="L37" s="15">
        <v>2.37</v>
      </c>
      <c r="M37" s="15">
        <v>2.37</v>
      </c>
      <c r="N37" s="15">
        <v>2.37</v>
      </c>
      <c r="O37" s="15">
        <v>2.37</v>
      </c>
      <c r="P37" s="15">
        <v>2.37</v>
      </c>
      <c r="Q37" s="15">
        <v>2.57</v>
      </c>
      <c r="R37" s="15">
        <v>2.57</v>
      </c>
      <c r="S37" s="15">
        <v>2.57</v>
      </c>
      <c r="T37" s="15">
        <v>2.57</v>
      </c>
      <c r="U37" s="15">
        <v>3.15</v>
      </c>
      <c r="V37" s="15">
        <v>3.15</v>
      </c>
      <c r="W37" s="15">
        <v>3.15</v>
      </c>
      <c r="X37" s="17">
        <v>3.43</v>
      </c>
      <c r="Y37" s="17">
        <v>3.31</v>
      </c>
      <c r="Z37" s="17">
        <v>3.79</v>
      </c>
      <c r="AA37" s="62">
        <v>4.2300000000000004</v>
      </c>
      <c r="AB37" s="62">
        <v>4.55</v>
      </c>
      <c r="AC37" s="62">
        <v>4.8499999999999996</v>
      </c>
    </row>
    <row r="38" spans="1:29" ht="12.95" customHeight="1" x14ac:dyDescent="0.2">
      <c r="A38" s="195"/>
      <c r="B38" s="198"/>
      <c r="C38" s="81" t="s">
        <v>107</v>
      </c>
      <c r="D38" s="4" t="s">
        <v>103</v>
      </c>
      <c r="E38" s="189"/>
      <c r="F38" s="4" t="s">
        <v>24</v>
      </c>
      <c r="G38" s="4" t="s">
        <v>24</v>
      </c>
      <c r="H38" s="60">
        <v>1.68</v>
      </c>
      <c r="I38" s="60">
        <v>1.68</v>
      </c>
      <c r="J38" s="15">
        <v>1.78</v>
      </c>
      <c r="K38" s="15" t="s">
        <v>24</v>
      </c>
      <c r="L38" s="15" t="s">
        <v>24</v>
      </c>
      <c r="M38" s="15">
        <v>2.37</v>
      </c>
      <c r="N38" s="15">
        <v>2.37</v>
      </c>
      <c r="O38" s="15">
        <v>2.37</v>
      </c>
      <c r="P38" s="15">
        <v>2.37</v>
      </c>
      <c r="Q38" s="15">
        <v>2.57</v>
      </c>
      <c r="R38" s="15">
        <v>2.57</v>
      </c>
      <c r="S38" s="15">
        <v>2.57</v>
      </c>
      <c r="T38" s="15">
        <v>2.57</v>
      </c>
      <c r="U38" s="15">
        <v>3.15</v>
      </c>
      <c r="V38" s="15">
        <v>3.15</v>
      </c>
      <c r="W38" s="15">
        <v>3.15</v>
      </c>
      <c r="X38" s="17">
        <v>3.43</v>
      </c>
      <c r="Y38" s="17">
        <v>3.31</v>
      </c>
      <c r="Z38" s="17">
        <v>3.79</v>
      </c>
      <c r="AA38" s="62">
        <v>4.2300000000000004</v>
      </c>
      <c r="AB38" s="62">
        <v>4.55</v>
      </c>
      <c r="AC38" s="62">
        <v>4.8499999999999996</v>
      </c>
    </row>
    <row r="39" spans="1:29" ht="12.95" customHeight="1" x14ac:dyDescent="0.2">
      <c r="A39" s="193" t="s">
        <v>43</v>
      </c>
      <c r="B39" s="196" t="s">
        <v>44</v>
      </c>
      <c r="C39" s="81" t="s">
        <v>113</v>
      </c>
      <c r="D39" s="4" t="s">
        <v>109</v>
      </c>
      <c r="E39" s="187" t="s">
        <v>33</v>
      </c>
      <c r="F39" s="4" t="s">
        <v>24</v>
      </c>
      <c r="G39" s="4" t="s">
        <v>24</v>
      </c>
      <c r="H39" s="4" t="s">
        <v>24</v>
      </c>
      <c r="I39" s="4" t="s">
        <v>24</v>
      </c>
      <c r="J39" s="4" t="s">
        <v>24</v>
      </c>
      <c r="K39" s="15">
        <v>47</v>
      </c>
      <c r="L39" s="15">
        <v>47</v>
      </c>
      <c r="M39" s="15">
        <v>47</v>
      </c>
      <c r="N39" s="15">
        <v>47</v>
      </c>
      <c r="O39" s="15">
        <v>48.42</v>
      </c>
      <c r="P39" s="15">
        <v>80</v>
      </c>
      <c r="Q39" s="15">
        <v>80</v>
      </c>
      <c r="R39" s="15">
        <v>80</v>
      </c>
      <c r="S39" s="15">
        <v>72</v>
      </c>
      <c r="T39" s="15">
        <v>72</v>
      </c>
      <c r="U39" s="15">
        <v>95</v>
      </c>
      <c r="V39" s="15">
        <v>95</v>
      </c>
      <c r="W39" s="15">
        <v>78</v>
      </c>
      <c r="X39" s="17">
        <v>84.6</v>
      </c>
      <c r="Y39" s="17">
        <v>82.96</v>
      </c>
      <c r="Z39" s="17">
        <v>85.5</v>
      </c>
      <c r="AA39" s="40">
        <v>94.2</v>
      </c>
      <c r="AB39" s="40">
        <v>95.49</v>
      </c>
      <c r="AC39" s="62">
        <v>116.75</v>
      </c>
    </row>
    <row r="40" spans="1:29" ht="12.95" customHeight="1" x14ac:dyDescent="0.2">
      <c r="A40" s="194"/>
      <c r="B40" s="198"/>
      <c r="C40" s="81" t="s">
        <v>114</v>
      </c>
      <c r="D40" s="4" t="s">
        <v>110</v>
      </c>
      <c r="E40" s="188"/>
      <c r="F40" s="4" t="s">
        <v>24</v>
      </c>
      <c r="G40" s="4" t="s">
        <v>24</v>
      </c>
      <c r="H40" s="4" t="s">
        <v>24</v>
      </c>
      <c r="I40" s="4" t="s">
        <v>24</v>
      </c>
      <c r="J40" s="4" t="s">
        <v>24</v>
      </c>
      <c r="K40" s="15">
        <v>47</v>
      </c>
      <c r="L40" s="15">
        <v>47</v>
      </c>
      <c r="M40" s="15">
        <v>47</v>
      </c>
      <c r="N40" s="15">
        <v>47</v>
      </c>
      <c r="O40" s="15">
        <v>48.42</v>
      </c>
      <c r="P40" s="15">
        <v>80</v>
      </c>
      <c r="Q40" s="15">
        <v>80</v>
      </c>
      <c r="R40" s="15">
        <v>80</v>
      </c>
      <c r="S40" s="15">
        <v>72</v>
      </c>
      <c r="T40" s="15">
        <v>72</v>
      </c>
      <c r="U40" s="15">
        <v>95</v>
      </c>
      <c r="V40" s="15">
        <v>95</v>
      </c>
      <c r="W40" s="15">
        <v>78</v>
      </c>
      <c r="X40" s="17">
        <v>84.6</v>
      </c>
      <c r="Y40" s="17">
        <v>82.96</v>
      </c>
      <c r="Z40" s="17">
        <v>85.5</v>
      </c>
      <c r="AA40" s="40">
        <v>94.2</v>
      </c>
      <c r="AB40" s="40">
        <v>95.49</v>
      </c>
      <c r="AC40" s="62">
        <v>116.75</v>
      </c>
    </row>
    <row r="41" spans="1:29" ht="12.95" customHeight="1" x14ac:dyDescent="0.2">
      <c r="A41" s="194"/>
      <c r="B41" s="196" t="s">
        <v>45</v>
      </c>
      <c r="C41" s="81" t="s">
        <v>113</v>
      </c>
      <c r="D41" s="4" t="s">
        <v>111</v>
      </c>
      <c r="E41" s="188"/>
      <c r="F41" s="4" t="s">
        <v>24</v>
      </c>
      <c r="G41" s="4" t="s">
        <v>24</v>
      </c>
      <c r="H41" s="4" t="s">
        <v>24</v>
      </c>
      <c r="I41" s="4" t="s">
        <v>24</v>
      </c>
      <c r="J41" s="4" t="s">
        <v>24</v>
      </c>
      <c r="K41" s="15">
        <v>47</v>
      </c>
      <c r="L41" s="15">
        <v>47</v>
      </c>
      <c r="M41" s="15">
        <v>47</v>
      </c>
      <c r="N41" s="15">
        <v>47</v>
      </c>
      <c r="O41" s="15">
        <v>48.42</v>
      </c>
      <c r="P41" s="15">
        <v>80</v>
      </c>
      <c r="Q41" s="15">
        <v>80</v>
      </c>
      <c r="R41" s="15">
        <v>80</v>
      </c>
      <c r="S41" s="15">
        <v>72</v>
      </c>
      <c r="T41" s="15">
        <v>72</v>
      </c>
      <c r="U41" s="15">
        <v>105</v>
      </c>
      <c r="V41" s="15">
        <v>105</v>
      </c>
      <c r="W41" s="15">
        <v>87</v>
      </c>
      <c r="X41" s="17">
        <v>94.8</v>
      </c>
      <c r="Y41" s="17">
        <v>76.5</v>
      </c>
      <c r="Z41" s="17">
        <v>77.48</v>
      </c>
      <c r="AA41" s="40">
        <v>87.12</v>
      </c>
      <c r="AB41" s="40">
        <v>95.49</v>
      </c>
      <c r="AC41" s="62">
        <v>126.33</v>
      </c>
    </row>
    <row r="42" spans="1:29" ht="12.95" customHeight="1" x14ac:dyDescent="0.2">
      <c r="A42" s="194"/>
      <c r="B42" s="198"/>
      <c r="C42" s="81" t="s">
        <v>114</v>
      </c>
      <c r="D42" s="4" t="s">
        <v>112</v>
      </c>
      <c r="E42" s="188"/>
      <c r="F42" s="4" t="s">
        <v>24</v>
      </c>
      <c r="G42" s="4" t="s">
        <v>24</v>
      </c>
      <c r="H42" s="4" t="s">
        <v>24</v>
      </c>
      <c r="I42" s="4" t="s">
        <v>24</v>
      </c>
      <c r="J42" s="4" t="s">
        <v>24</v>
      </c>
      <c r="K42" s="15">
        <v>47</v>
      </c>
      <c r="L42" s="15">
        <v>47</v>
      </c>
      <c r="M42" s="15">
        <v>47</v>
      </c>
      <c r="N42" s="15">
        <v>47</v>
      </c>
      <c r="O42" s="15">
        <v>48.42</v>
      </c>
      <c r="P42" s="15">
        <v>80</v>
      </c>
      <c r="Q42" s="15">
        <v>80</v>
      </c>
      <c r="R42" s="15">
        <v>80</v>
      </c>
      <c r="S42" s="15">
        <v>72</v>
      </c>
      <c r="T42" s="15">
        <v>72</v>
      </c>
      <c r="U42" s="15">
        <v>105</v>
      </c>
      <c r="V42" s="15">
        <v>105</v>
      </c>
      <c r="W42" s="15">
        <v>87</v>
      </c>
      <c r="X42" s="17">
        <v>94.8</v>
      </c>
      <c r="Y42" s="17">
        <v>76.5</v>
      </c>
      <c r="Z42" s="17">
        <v>77.48</v>
      </c>
      <c r="AA42" s="40">
        <v>87.12</v>
      </c>
      <c r="AB42" s="40">
        <v>95.49</v>
      </c>
      <c r="AC42" s="62">
        <v>126.33</v>
      </c>
    </row>
    <row r="43" spans="1:29" ht="12.95" customHeight="1" x14ac:dyDescent="0.2">
      <c r="A43" s="194"/>
      <c r="B43" s="5" t="s">
        <v>46</v>
      </c>
      <c r="C43" s="181" t="s">
        <v>115</v>
      </c>
      <c r="D43" s="90" t="s">
        <v>110</v>
      </c>
      <c r="E43" s="188"/>
      <c r="F43" s="4" t="s">
        <v>24</v>
      </c>
      <c r="G43" s="4" t="s">
        <v>24</v>
      </c>
      <c r="H43" s="4" t="s">
        <v>24</v>
      </c>
      <c r="I43" s="4" t="s">
        <v>24</v>
      </c>
      <c r="J43" s="4" t="s">
        <v>24</v>
      </c>
      <c r="K43" s="4" t="s">
        <v>24</v>
      </c>
      <c r="L43" s="4" t="s">
        <v>24</v>
      </c>
      <c r="M43" s="4" t="s">
        <v>24</v>
      </c>
      <c r="N43" s="4" t="s">
        <v>24</v>
      </c>
      <c r="O43" s="4" t="s">
        <v>24</v>
      </c>
      <c r="P43" s="4" t="s">
        <v>24</v>
      </c>
      <c r="Q43" s="4" t="s">
        <v>24</v>
      </c>
      <c r="R43" s="4" t="s">
        <v>24</v>
      </c>
      <c r="S43" s="4" t="s">
        <v>24</v>
      </c>
      <c r="T43" s="4" t="s">
        <v>24</v>
      </c>
      <c r="U43" s="6">
        <v>60</v>
      </c>
      <c r="V43" s="6">
        <v>60</v>
      </c>
      <c r="W43" s="6">
        <v>50.4</v>
      </c>
      <c r="X43" s="1">
        <v>52.8</v>
      </c>
      <c r="Y43" s="1">
        <v>60</v>
      </c>
      <c r="Z43" s="1">
        <v>61.83</v>
      </c>
      <c r="AA43" s="2" t="s">
        <v>24</v>
      </c>
      <c r="AB43" s="2" t="s">
        <v>24</v>
      </c>
      <c r="AC43" s="2" t="s">
        <v>24</v>
      </c>
    </row>
    <row r="44" spans="1:29" ht="12.95" customHeight="1" x14ac:dyDescent="0.2">
      <c r="A44" s="194"/>
      <c r="B44" s="227" t="s">
        <v>98</v>
      </c>
      <c r="C44" s="16" t="s">
        <v>113</v>
      </c>
      <c r="D44" s="4" t="s">
        <v>111</v>
      </c>
      <c r="E44" s="191"/>
      <c r="F44" s="6">
        <v>26</v>
      </c>
      <c r="G44" s="6">
        <v>28</v>
      </c>
      <c r="H44" s="4">
        <v>28.84</v>
      </c>
      <c r="I44" s="4" t="s">
        <v>24</v>
      </c>
      <c r="J44" s="4" t="s">
        <v>24</v>
      </c>
      <c r="K44" s="4" t="s">
        <v>24</v>
      </c>
      <c r="L44" s="4" t="s">
        <v>24</v>
      </c>
      <c r="M44" s="4" t="s">
        <v>24</v>
      </c>
      <c r="N44" s="4" t="s">
        <v>24</v>
      </c>
      <c r="O44" s="4" t="s">
        <v>24</v>
      </c>
      <c r="P44" s="4" t="s">
        <v>24</v>
      </c>
      <c r="Q44" s="4" t="s">
        <v>24</v>
      </c>
      <c r="R44" s="4" t="s">
        <v>24</v>
      </c>
      <c r="S44" s="4" t="s">
        <v>24</v>
      </c>
      <c r="T44" s="4" t="s">
        <v>24</v>
      </c>
      <c r="U44" s="4" t="s">
        <v>24</v>
      </c>
      <c r="V44" s="4" t="s">
        <v>24</v>
      </c>
      <c r="W44" s="4" t="s">
        <v>24</v>
      </c>
      <c r="X44" s="2" t="s">
        <v>24</v>
      </c>
      <c r="Y44" s="2" t="s">
        <v>24</v>
      </c>
      <c r="Z44" s="2" t="s">
        <v>24</v>
      </c>
      <c r="AA44" s="2" t="s">
        <v>24</v>
      </c>
      <c r="AB44" s="2" t="s">
        <v>24</v>
      </c>
      <c r="AC44" s="2" t="s">
        <v>24</v>
      </c>
    </row>
    <row r="45" spans="1:29" ht="12.95" customHeight="1" x14ac:dyDescent="0.2">
      <c r="A45" s="194"/>
      <c r="B45" s="229"/>
      <c r="C45" s="16" t="s">
        <v>116</v>
      </c>
      <c r="D45" s="4" t="s">
        <v>112</v>
      </c>
      <c r="E45" s="191"/>
      <c r="F45" s="6">
        <v>24</v>
      </c>
      <c r="G45" s="6">
        <v>25</v>
      </c>
      <c r="H45" s="4" t="s">
        <v>24</v>
      </c>
      <c r="I45" s="4" t="s">
        <v>24</v>
      </c>
      <c r="J45" s="4" t="s">
        <v>24</v>
      </c>
      <c r="K45" s="4" t="s">
        <v>24</v>
      </c>
      <c r="L45" s="4" t="s">
        <v>24</v>
      </c>
      <c r="M45" s="4" t="s">
        <v>24</v>
      </c>
      <c r="N45" s="4" t="s">
        <v>24</v>
      </c>
      <c r="O45" s="4" t="s">
        <v>24</v>
      </c>
      <c r="P45" s="4" t="s">
        <v>24</v>
      </c>
      <c r="Q45" s="4" t="s">
        <v>24</v>
      </c>
      <c r="R45" s="4" t="s">
        <v>24</v>
      </c>
      <c r="S45" s="4" t="s">
        <v>24</v>
      </c>
      <c r="T45" s="4" t="s">
        <v>24</v>
      </c>
      <c r="U45" s="4" t="s">
        <v>24</v>
      </c>
      <c r="V45" s="4" t="s">
        <v>24</v>
      </c>
      <c r="W45" s="4" t="s">
        <v>24</v>
      </c>
      <c r="X45" s="2" t="s">
        <v>24</v>
      </c>
      <c r="Y45" s="2" t="s">
        <v>24</v>
      </c>
      <c r="Z45" s="2" t="s">
        <v>24</v>
      </c>
      <c r="AA45" s="2" t="s">
        <v>24</v>
      </c>
      <c r="AB45" s="2" t="s">
        <v>24</v>
      </c>
      <c r="AC45" s="2" t="s">
        <v>24</v>
      </c>
    </row>
    <row r="46" spans="1:29" ht="12.95" customHeight="1" x14ac:dyDescent="0.2">
      <c r="A46" s="194"/>
      <c r="B46" s="227" t="s">
        <v>99</v>
      </c>
      <c r="C46" s="16" t="s">
        <v>113</v>
      </c>
      <c r="D46" s="199" t="s">
        <v>110</v>
      </c>
      <c r="E46" s="191"/>
      <c r="F46" s="6">
        <v>20.8</v>
      </c>
      <c r="G46" s="6">
        <v>22.4</v>
      </c>
      <c r="H46" s="4" t="s">
        <v>24</v>
      </c>
      <c r="I46" s="4" t="s">
        <v>24</v>
      </c>
      <c r="J46" s="4" t="s">
        <v>24</v>
      </c>
      <c r="K46" s="4" t="s">
        <v>24</v>
      </c>
      <c r="L46" s="4" t="s">
        <v>24</v>
      </c>
      <c r="M46" s="4" t="s">
        <v>24</v>
      </c>
      <c r="N46" s="4" t="s">
        <v>24</v>
      </c>
      <c r="O46" s="4" t="s">
        <v>24</v>
      </c>
      <c r="P46" s="4" t="s">
        <v>24</v>
      </c>
      <c r="Q46" s="4" t="s">
        <v>24</v>
      </c>
      <c r="R46" s="4" t="s">
        <v>24</v>
      </c>
      <c r="S46" s="4" t="s">
        <v>24</v>
      </c>
      <c r="T46" s="4" t="s">
        <v>24</v>
      </c>
      <c r="U46" s="4" t="s">
        <v>24</v>
      </c>
      <c r="V46" s="4" t="s">
        <v>24</v>
      </c>
      <c r="W46" s="4" t="s">
        <v>24</v>
      </c>
      <c r="X46" s="2" t="s">
        <v>24</v>
      </c>
      <c r="Y46" s="2" t="s">
        <v>24</v>
      </c>
      <c r="Z46" s="2" t="s">
        <v>24</v>
      </c>
      <c r="AA46" s="2" t="s">
        <v>24</v>
      </c>
      <c r="AB46" s="2" t="s">
        <v>24</v>
      </c>
      <c r="AC46" s="2" t="s">
        <v>24</v>
      </c>
    </row>
    <row r="47" spans="1:29" ht="12.95" customHeight="1" x14ac:dyDescent="0.2">
      <c r="A47" s="194"/>
      <c r="B47" s="229"/>
      <c r="C47" s="16" t="s">
        <v>116</v>
      </c>
      <c r="D47" s="200"/>
      <c r="E47" s="191"/>
      <c r="F47" s="6">
        <v>20.8</v>
      </c>
      <c r="G47" s="6">
        <v>21.67</v>
      </c>
      <c r="H47" s="4" t="s">
        <v>24</v>
      </c>
      <c r="I47" s="4" t="s">
        <v>24</v>
      </c>
      <c r="J47" s="4" t="s">
        <v>24</v>
      </c>
      <c r="K47" s="4" t="s">
        <v>24</v>
      </c>
      <c r="L47" s="4" t="s">
        <v>24</v>
      </c>
      <c r="M47" s="4" t="s">
        <v>24</v>
      </c>
      <c r="N47" s="4" t="s">
        <v>24</v>
      </c>
      <c r="O47" s="4" t="s">
        <v>24</v>
      </c>
      <c r="P47" s="4" t="s">
        <v>24</v>
      </c>
      <c r="Q47" s="4" t="s">
        <v>24</v>
      </c>
      <c r="R47" s="4" t="s">
        <v>24</v>
      </c>
      <c r="S47" s="4" t="s">
        <v>24</v>
      </c>
      <c r="T47" s="4" t="s">
        <v>24</v>
      </c>
      <c r="U47" s="4" t="s">
        <v>24</v>
      </c>
      <c r="V47" s="4" t="s">
        <v>24</v>
      </c>
      <c r="W47" s="4" t="s">
        <v>24</v>
      </c>
      <c r="X47" s="2" t="s">
        <v>24</v>
      </c>
      <c r="Y47" s="2" t="s">
        <v>24</v>
      </c>
      <c r="Z47" s="2" t="s">
        <v>24</v>
      </c>
      <c r="AA47" s="2" t="s">
        <v>24</v>
      </c>
      <c r="AB47" s="2" t="s">
        <v>24</v>
      </c>
      <c r="AC47" s="2" t="s">
        <v>24</v>
      </c>
    </row>
    <row r="48" spans="1:29" ht="12.95" customHeight="1" x14ac:dyDescent="0.2">
      <c r="A48" s="194"/>
      <c r="B48" s="187" t="s">
        <v>47</v>
      </c>
      <c r="C48" s="16" t="s">
        <v>48</v>
      </c>
      <c r="D48" s="200"/>
      <c r="E48" s="191"/>
      <c r="F48" s="6">
        <v>19.2</v>
      </c>
      <c r="G48" s="7">
        <v>20.6</v>
      </c>
      <c r="H48" s="6">
        <v>20.6</v>
      </c>
      <c r="I48" s="9">
        <v>20.6</v>
      </c>
      <c r="J48" s="4" t="s">
        <v>24</v>
      </c>
      <c r="K48" s="4" t="s">
        <v>24</v>
      </c>
      <c r="L48" s="4" t="s">
        <v>24</v>
      </c>
      <c r="M48" s="4" t="s">
        <v>24</v>
      </c>
      <c r="N48" s="4" t="s">
        <v>24</v>
      </c>
      <c r="O48" s="4" t="s">
        <v>24</v>
      </c>
      <c r="P48" s="4" t="s">
        <v>24</v>
      </c>
      <c r="Q48" s="4" t="s">
        <v>24</v>
      </c>
      <c r="R48" s="4" t="s">
        <v>24</v>
      </c>
      <c r="S48" s="4" t="s">
        <v>24</v>
      </c>
      <c r="T48" s="4" t="s">
        <v>24</v>
      </c>
      <c r="U48" s="4" t="s">
        <v>24</v>
      </c>
      <c r="V48" s="4" t="s">
        <v>24</v>
      </c>
      <c r="W48" s="4" t="s">
        <v>24</v>
      </c>
      <c r="X48" s="2" t="s">
        <v>24</v>
      </c>
      <c r="Y48" s="2" t="s">
        <v>24</v>
      </c>
      <c r="Z48" s="2" t="s">
        <v>24</v>
      </c>
      <c r="AA48" s="2" t="s">
        <v>24</v>
      </c>
      <c r="AB48" s="2" t="s">
        <v>24</v>
      </c>
      <c r="AC48" s="2" t="s">
        <v>24</v>
      </c>
    </row>
    <row r="49" spans="1:29" ht="12.95" customHeight="1" x14ac:dyDescent="0.2">
      <c r="A49" s="194"/>
      <c r="B49" s="188"/>
      <c r="C49" s="16" t="s">
        <v>49</v>
      </c>
      <c r="D49" s="200"/>
      <c r="E49" s="191"/>
      <c r="F49" s="6">
        <v>15.500999999999999</v>
      </c>
      <c r="G49" s="6">
        <v>16.61</v>
      </c>
      <c r="H49" s="6">
        <v>16.61</v>
      </c>
      <c r="I49" s="6">
        <v>16.61</v>
      </c>
      <c r="J49" s="4" t="s">
        <v>24</v>
      </c>
      <c r="K49" s="4" t="s">
        <v>24</v>
      </c>
      <c r="L49" s="4" t="s">
        <v>24</v>
      </c>
      <c r="M49" s="4" t="s">
        <v>24</v>
      </c>
      <c r="N49" s="4" t="s">
        <v>24</v>
      </c>
      <c r="O49" s="4" t="s">
        <v>24</v>
      </c>
      <c r="P49" s="4" t="s">
        <v>24</v>
      </c>
      <c r="Q49" s="4" t="s">
        <v>24</v>
      </c>
      <c r="R49" s="4" t="s">
        <v>24</v>
      </c>
      <c r="S49" s="4" t="s">
        <v>24</v>
      </c>
      <c r="T49" s="4" t="s">
        <v>24</v>
      </c>
      <c r="U49" s="4" t="s">
        <v>24</v>
      </c>
      <c r="V49" s="4" t="s">
        <v>24</v>
      </c>
      <c r="W49" s="4" t="s">
        <v>24</v>
      </c>
      <c r="X49" s="2" t="s">
        <v>24</v>
      </c>
      <c r="Y49" s="2" t="s">
        <v>24</v>
      </c>
      <c r="Z49" s="2" t="s">
        <v>24</v>
      </c>
      <c r="AA49" s="2" t="s">
        <v>24</v>
      </c>
      <c r="AB49" s="2" t="s">
        <v>24</v>
      </c>
      <c r="AC49" s="2" t="s">
        <v>24</v>
      </c>
    </row>
    <row r="50" spans="1:29" ht="12.95" customHeight="1" x14ac:dyDescent="0.2">
      <c r="A50" s="194"/>
      <c r="B50" s="188"/>
      <c r="C50" s="16" t="s">
        <v>50</v>
      </c>
      <c r="D50" s="200"/>
      <c r="E50" s="191"/>
      <c r="F50" s="4" t="s">
        <v>24</v>
      </c>
      <c r="G50" s="4" t="s">
        <v>24</v>
      </c>
      <c r="H50" s="4" t="s">
        <v>24</v>
      </c>
      <c r="I50" s="9">
        <f>0.31*60</f>
        <v>18.600000000000001</v>
      </c>
      <c r="J50" s="4" t="s">
        <v>24</v>
      </c>
      <c r="K50" s="4" t="s">
        <v>24</v>
      </c>
      <c r="L50" s="4" t="s">
        <v>24</v>
      </c>
      <c r="M50" s="4" t="s">
        <v>24</v>
      </c>
      <c r="N50" s="4" t="s">
        <v>24</v>
      </c>
      <c r="O50" s="4" t="s">
        <v>24</v>
      </c>
      <c r="P50" s="4" t="s">
        <v>24</v>
      </c>
      <c r="Q50" s="4" t="s">
        <v>24</v>
      </c>
      <c r="R50" s="4" t="s">
        <v>24</v>
      </c>
      <c r="S50" s="4" t="s">
        <v>24</v>
      </c>
      <c r="T50" s="4" t="s">
        <v>24</v>
      </c>
      <c r="U50" s="4" t="s">
        <v>24</v>
      </c>
      <c r="V50" s="4" t="s">
        <v>24</v>
      </c>
      <c r="W50" s="4" t="s">
        <v>24</v>
      </c>
      <c r="X50" s="2" t="s">
        <v>24</v>
      </c>
      <c r="Y50" s="2" t="s">
        <v>24</v>
      </c>
      <c r="Z50" s="2" t="s">
        <v>24</v>
      </c>
      <c r="AA50" s="2" t="s">
        <v>24</v>
      </c>
      <c r="AB50" s="2" t="s">
        <v>24</v>
      </c>
      <c r="AC50" s="2" t="s">
        <v>24</v>
      </c>
    </row>
    <row r="51" spans="1:29" ht="12.95" customHeight="1" x14ac:dyDescent="0.2">
      <c r="A51" s="194"/>
      <c r="B51" s="189"/>
      <c r="C51" s="16" t="s">
        <v>115</v>
      </c>
      <c r="D51" s="200"/>
      <c r="E51" s="191"/>
      <c r="F51" s="4" t="s">
        <v>24</v>
      </c>
      <c r="G51" s="4" t="s">
        <v>24</v>
      </c>
      <c r="H51" s="4" t="s">
        <v>24</v>
      </c>
      <c r="I51" s="6">
        <v>20</v>
      </c>
      <c r="J51" s="6">
        <v>20</v>
      </c>
      <c r="K51" s="6">
        <v>30</v>
      </c>
      <c r="L51" s="6">
        <v>30</v>
      </c>
      <c r="M51" s="6">
        <v>33.1</v>
      </c>
      <c r="N51" s="6">
        <v>33.1</v>
      </c>
      <c r="O51" s="6">
        <v>38.46</v>
      </c>
      <c r="P51" s="6">
        <v>53</v>
      </c>
      <c r="Q51" s="6">
        <v>53</v>
      </c>
      <c r="R51" s="6">
        <v>53</v>
      </c>
      <c r="S51" s="6">
        <v>53</v>
      </c>
      <c r="T51" s="6">
        <v>53</v>
      </c>
      <c r="U51" s="4" t="s">
        <v>24</v>
      </c>
      <c r="V51" s="4" t="s">
        <v>24</v>
      </c>
      <c r="W51" s="4" t="s">
        <v>24</v>
      </c>
      <c r="X51" s="2" t="s">
        <v>24</v>
      </c>
      <c r="Y51" s="2" t="s">
        <v>24</v>
      </c>
      <c r="Z51" s="2" t="s">
        <v>24</v>
      </c>
      <c r="AA51" s="2" t="s">
        <v>24</v>
      </c>
      <c r="AB51" s="2" t="s">
        <v>24</v>
      </c>
      <c r="AC51" s="2" t="s">
        <v>24</v>
      </c>
    </row>
    <row r="52" spans="1:29" ht="12.95" customHeight="1" x14ac:dyDescent="0.2">
      <c r="A52" s="194"/>
      <c r="B52" s="187" t="s">
        <v>51</v>
      </c>
      <c r="C52" s="16" t="s">
        <v>113</v>
      </c>
      <c r="D52" s="200"/>
      <c r="E52" s="191"/>
      <c r="F52" s="4" t="s">
        <v>24</v>
      </c>
      <c r="G52" s="6">
        <v>28</v>
      </c>
      <c r="H52" s="6">
        <v>28</v>
      </c>
      <c r="I52" s="6">
        <v>28</v>
      </c>
      <c r="J52" s="6">
        <v>30</v>
      </c>
      <c r="K52" s="6"/>
      <c r="L52" s="6"/>
      <c r="M52" s="6"/>
      <c r="N52" s="6"/>
      <c r="O52" s="4" t="s">
        <v>24</v>
      </c>
      <c r="P52" s="4" t="s">
        <v>24</v>
      </c>
      <c r="Q52" s="4" t="s">
        <v>24</v>
      </c>
      <c r="R52" s="4" t="s">
        <v>24</v>
      </c>
      <c r="S52" s="4" t="s">
        <v>24</v>
      </c>
      <c r="T52" s="4" t="s">
        <v>24</v>
      </c>
      <c r="U52" s="4" t="s">
        <v>24</v>
      </c>
      <c r="V52" s="4" t="s">
        <v>24</v>
      </c>
      <c r="W52" s="4" t="s">
        <v>24</v>
      </c>
      <c r="X52" s="2" t="s">
        <v>24</v>
      </c>
      <c r="Y52" s="2" t="s">
        <v>24</v>
      </c>
      <c r="Z52" s="2" t="s">
        <v>24</v>
      </c>
      <c r="AA52" s="2" t="s">
        <v>24</v>
      </c>
      <c r="AB52" s="2" t="s">
        <v>24</v>
      </c>
      <c r="AC52" s="2" t="s">
        <v>24</v>
      </c>
    </row>
    <row r="53" spans="1:29" ht="12.95" customHeight="1" x14ac:dyDescent="0.2">
      <c r="A53" s="194"/>
      <c r="B53" s="188"/>
      <c r="C53" s="16" t="s">
        <v>116</v>
      </c>
      <c r="D53" s="200"/>
      <c r="E53" s="191"/>
      <c r="F53" s="4" t="s">
        <v>24</v>
      </c>
      <c r="G53" s="6">
        <v>25</v>
      </c>
      <c r="H53" s="6">
        <v>25</v>
      </c>
      <c r="I53" s="4" t="s">
        <v>24</v>
      </c>
      <c r="J53" s="4" t="s">
        <v>24</v>
      </c>
      <c r="K53" s="4"/>
      <c r="L53" s="4"/>
      <c r="M53" s="4"/>
      <c r="N53" s="4"/>
      <c r="O53" s="4" t="s">
        <v>24</v>
      </c>
      <c r="P53" s="4" t="s">
        <v>24</v>
      </c>
      <c r="Q53" s="4" t="s">
        <v>24</v>
      </c>
      <c r="R53" s="4" t="s">
        <v>24</v>
      </c>
      <c r="S53" s="4" t="s">
        <v>24</v>
      </c>
      <c r="T53" s="4" t="s">
        <v>24</v>
      </c>
      <c r="U53" s="4" t="s">
        <v>24</v>
      </c>
      <c r="V53" s="4" t="s">
        <v>24</v>
      </c>
      <c r="W53" s="4" t="s">
        <v>24</v>
      </c>
      <c r="X53" s="2" t="s">
        <v>24</v>
      </c>
      <c r="Y53" s="2" t="s">
        <v>24</v>
      </c>
      <c r="Z53" s="2" t="s">
        <v>24</v>
      </c>
      <c r="AA53" s="2" t="s">
        <v>24</v>
      </c>
      <c r="AB53" s="2" t="s">
        <v>24</v>
      </c>
      <c r="AC53" s="2" t="s">
        <v>24</v>
      </c>
    </row>
    <row r="54" spans="1:29" ht="12.95" customHeight="1" x14ac:dyDescent="0.2">
      <c r="A54" s="195"/>
      <c r="B54" s="189"/>
      <c r="C54" s="16" t="s">
        <v>204</v>
      </c>
      <c r="D54" s="201"/>
      <c r="E54" s="192"/>
      <c r="F54" s="4" t="s">
        <v>24</v>
      </c>
      <c r="G54" s="4">
        <v>28.84</v>
      </c>
      <c r="H54" s="6">
        <v>28</v>
      </c>
      <c r="I54" s="6">
        <v>28</v>
      </c>
      <c r="J54" s="6">
        <v>30</v>
      </c>
      <c r="K54" s="6"/>
      <c r="L54" s="6"/>
      <c r="M54" s="6"/>
      <c r="N54" s="6"/>
      <c r="O54" s="4" t="s">
        <v>24</v>
      </c>
      <c r="P54" s="4" t="s">
        <v>24</v>
      </c>
      <c r="Q54" s="4" t="s">
        <v>24</v>
      </c>
      <c r="R54" s="4" t="s">
        <v>24</v>
      </c>
      <c r="S54" s="4" t="s">
        <v>24</v>
      </c>
      <c r="T54" s="4" t="s">
        <v>24</v>
      </c>
      <c r="U54" s="4" t="s">
        <v>24</v>
      </c>
      <c r="V54" s="4" t="s">
        <v>24</v>
      </c>
      <c r="W54" s="4" t="s">
        <v>24</v>
      </c>
      <c r="X54" s="2" t="s">
        <v>24</v>
      </c>
      <c r="Y54" s="2" t="s">
        <v>24</v>
      </c>
      <c r="Z54" s="2" t="s">
        <v>24</v>
      </c>
      <c r="AA54" s="2" t="s">
        <v>24</v>
      </c>
      <c r="AB54" s="2" t="s">
        <v>24</v>
      </c>
      <c r="AC54" s="2" t="s">
        <v>24</v>
      </c>
    </row>
    <row r="55" spans="1:29" ht="12.95" customHeight="1" x14ac:dyDescent="0.2">
      <c r="A55" s="193" t="s">
        <v>52</v>
      </c>
      <c r="B55" s="82" t="s">
        <v>53</v>
      </c>
      <c r="C55" s="81" t="s">
        <v>54</v>
      </c>
      <c r="D55" s="188" t="s">
        <v>110</v>
      </c>
      <c r="E55" s="187" t="s">
        <v>55</v>
      </c>
      <c r="F55" s="4" t="s">
        <v>24</v>
      </c>
      <c r="G55" s="4" t="s">
        <v>24</v>
      </c>
      <c r="H55" s="4" t="s">
        <v>24</v>
      </c>
      <c r="I55" s="4" t="s">
        <v>24</v>
      </c>
      <c r="J55" s="4" t="s">
        <v>24</v>
      </c>
      <c r="K55" s="4" t="s">
        <v>24</v>
      </c>
      <c r="L55" s="4" t="s">
        <v>24</v>
      </c>
      <c r="M55" s="4" t="s">
        <v>24</v>
      </c>
      <c r="N55" s="4" t="s">
        <v>24</v>
      </c>
      <c r="O55" s="4" t="s">
        <v>24</v>
      </c>
      <c r="P55" s="4" t="s">
        <v>24</v>
      </c>
      <c r="Q55" s="4" t="s">
        <v>24</v>
      </c>
      <c r="R55" s="4" t="s">
        <v>24</v>
      </c>
      <c r="S55" s="4" t="s">
        <v>24</v>
      </c>
      <c r="T55" s="4" t="s">
        <v>24</v>
      </c>
      <c r="U55" s="4" t="s">
        <v>24</v>
      </c>
      <c r="V55" s="15">
        <v>1.96</v>
      </c>
      <c r="W55" s="15">
        <v>1.96</v>
      </c>
      <c r="X55" s="17">
        <v>2.04</v>
      </c>
      <c r="Y55" s="17">
        <v>2.54</v>
      </c>
      <c r="Z55" s="17">
        <v>2.57</v>
      </c>
      <c r="AA55" s="17">
        <v>2.63</v>
      </c>
      <c r="AB55" s="17">
        <v>3.01</v>
      </c>
      <c r="AC55" s="17">
        <v>3.52</v>
      </c>
    </row>
    <row r="56" spans="1:29" ht="12.95" customHeight="1" x14ac:dyDescent="0.2">
      <c r="A56" s="194"/>
      <c r="B56" s="186" t="s">
        <v>56</v>
      </c>
      <c r="C56" s="81" t="s">
        <v>161</v>
      </c>
      <c r="D56" s="188"/>
      <c r="E56" s="188"/>
      <c r="F56" s="4" t="s">
        <v>24</v>
      </c>
      <c r="G56" s="4" t="s">
        <v>24</v>
      </c>
      <c r="H56" s="4" t="s">
        <v>24</v>
      </c>
      <c r="I56" s="4" t="s">
        <v>24</v>
      </c>
      <c r="J56" s="4" t="s">
        <v>24</v>
      </c>
      <c r="K56" s="4" t="s">
        <v>24</v>
      </c>
      <c r="L56" s="4" t="s">
        <v>24</v>
      </c>
      <c r="M56" s="4" t="s">
        <v>24</v>
      </c>
      <c r="N56" s="4" t="s">
        <v>24</v>
      </c>
      <c r="O56" s="4" t="s">
        <v>24</v>
      </c>
      <c r="P56" s="4" t="s">
        <v>24</v>
      </c>
      <c r="Q56" s="4" t="s">
        <v>24</v>
      </c>
      <c r="R56" s="4" t="s">
        <v>24</v>
      </c>
      <c r="S56" s="4" t="s">
        <v>24</v>
      </c>
      <c r="T56" s="4" t="s">
        <v>24</v>
      </c>
      <c r="U56" s="4" t="s">
        <v>24</v>
      </c>
      <c r="V56" s="15">
        <v>2.17</v>
      </c>
      <c r="W56" s="15">
        <v>2.17</v>
      </c>
      <c r="X56" s="17">
        <v>2.2599999999999998</v>
      </c>
      <c r="Y56" s="17">
        <v>2.74</v>
      </c>
      <c r="Z56" s="17">
        <v>2.77</v>
      </c>
      <c r="AA56" s="17">
        <v>2.83</v>
      </c>
      <c r="AB56" s="17">
        <v>3.21</v>
      </c>
      <c r="AC56" s="17">
        <v>3.72</v>
      </c>
    </row>
    <row r="57" spans="1:29" ht="12.95" customHeight="1" x14ac:dyDescent="0.2">
      <c r="A57" s="194"/>
      <c r="B57" s="4" t="s">
        <v>53</v>
      </c>
      <c r="C57" s="84" t="s">
        <v>27</v>
      </c>
      <c r="D57" s="188"/>
      <c r="E57" s="227"/>
      <c r="F57" s="6">
        <v>0.5</v>
      </c>
      <c r="G57" s="6">
        <v>0.56000000000000005</v>
      </c>
      <c r="H57" s="6">
        <v>0.65</v>
      </c>
      <c r="I57" s="6">
        <v>0.7</v>
      </c>
      <c r="J57" s="6">
        <v>0.72</v>
      </c>
      <c r="K57" s="6">
        <v>0.8</v>
      </c>
      <c r="L57" s="6">
        <v>0.85</v>
      </c>
      <c r="M57" s="6">
        <v>0.92</v>
      </c>
      <c r="N57" s="6">
        <v>0.97</v>
      </c>
      <c r="O57" s="6">
        <v>1.01</v>
      </c>
      <c r="P57" s="4" t="s">
        <v>24</v>
      </c>
      <c r="Q57" s="4" t="s">
        <v>24</v>
      </c>
      <c r="R57" s="4" t="s">
        <v>24</v>
      </c>
      <c r="S57" s="4" t="s">
        <v>24</v>
      </c>
      <c r="T57" s="4" t="s">
        <v>24</v>
      </c>
      <c r="U57" s="4" t="s">
        <v>24</v>
      </c>
      <c r="V57" s="4" t="s">
        <v>24</v>
      </c>
      <c r="W57" s="4" t="s">
        <v>24</v>
      </c>
      <c r="X57" s="2" t="s">
        <v>24</v>
      </c>
      <c r="Y57" s="2" t="s">
        <v>24</v>
      </c>
      <c r="Z57" s="2" t="s">
        <v>24</v>
      </c>
      <c r="AA57" s="2" t="s">
        <v>24</v>
      </c>
      <c r="AB57" s="2" t="s">
        <v>24</v>
      </c>
      <c r="AC57" s="2" t="s">
        <v>24</v>
      </c>
    </row>
    <row r="58" spans="1:29" ht="12.95" customHeight="1" x14ac:dyDescent="0.2">
      <c r="A58" s="194"/>
      <c r="B58" s="4" t="s">
        <v>56</v>
      </c>
      <c r="C58" s="84" t="s">
        <v>27</v>
      </c>
      <c r="D58" s="188"/>
      <c r="E58" s="228"/>
      <c r="F58" s="6">
        <v>0.65</v>
      </c>
      <c r="G58" s="6" t="s">
        <v>24</v>
      </c>
      <c r="H58" s="6" t="s">
        <v>24</v>
      </c>
      <c r="I58" s="6">
        <v>0.81</v>
      </c>
      <c r="J58" s="6">
        <v>0.85</v>
      </c>
      <c r="K58" s="6">
        <v>0.93</v>
      </c>
      <c r="L58" s="6">
        <v>1</v>
      </c>
      <c r="M58" s="6">
        <v>1.08</v>
      </c>
      <c r="N58" s="6">
        <v>1.1299999999999999</v>
      </c>
      <c r="O58" s="6">
        <v>1.19</v>
      </c>
      <c r="P58" s="4" t="s">
        <v>24</v>
      </c>
      <c r="Q58" s="4" t="s">
        <v>24</v>
      </c>
      <c r="R58" s="4" t="s">
        <v>24</v>
      </c>
      <c r="S58" s="4" t="s">
        <v>24</v>
      </c>
      <c r="T58" s="4" t="s">
        <v>24</v>
      </c>
      <c r="U58" s="4" t="s">
        <v>24</v>
      </c>
      <c r="V58" s="4" t="s">
        <v>24</v>
      </c>
      <c r="W58" s="4" t="s">
        <v>24</v>
      </c>
      <c r="X58" s="2" t="s">
        <v>24</v>
      </c>
      <c r="Y58" s="2" t="s">
        <v>24</v>
      </c>
      <c r="Z58" s="2" t="s">
        <v>24</v>
      </c>
      <c r="AA58" s="2" t="s">
        <v>24</v>
      </c>
      <c r="AB58" s="2" t="s">
        <v>24</v>
      </c>
      <c r="AC58" s="2" t="s">
        <v>24</v>
      </c>
    </row>
    <row r="59" spans="1:29" ht="12.95" customHeight="1" x14ac:dyDescent="0.2">
      <c r="A59" s="194"/>
      <c r="B59" s="4" t="s">
        <v>53</v>
      </c>
      <c r="C59" s="234" t="s">
        <v>57</v>
      </c>
      <c r="D59" s="188"/>
      <c r="E59" s="228"/>
      <c r="F59" s="4" t="s">
        <v>24</v>
      </c>
      <c r="G59" s="4" t="s">
        <v>24</v>
      </c>
      <c r="H59" s="4" t="s">
        <v>24</v>
      </c>
      <c r="I59" s="4" t="s">
        <v>24</v>
      </c>
      <c r="J59" s="4" t="s">
        <v>24</v>
      </c>
      <c r="K59" s="4" t="s">
        <v>24</v>
      </c>
      <c r="L59" s="4" t="s">
        <v>24</v>
      </c>
      <c r="M59" s="4" t="s">
        <v>24</v>
      </c>
      <c r="N59" s="4" t="s">
        <v>24</v>
      </c>
      <c r="O59" s="4" t="s">
        <v>24</v>
      </c>
      <c r="P59" s="6">
        <v>1.02</v>
      </c>
      <c r="Q59" s="6">
        <v>1.2</v>
      </c>
      <c r="R59" s="6">
        <v>1.2</v>
      </c>
      <c r="S59" s="6">
        <v>1.77</v>
      </c>
      <c r="T59" s="6">
        <v>1.86</v>
      </c>
      <c r="U59" s="6">
        <v>1.96</v>
      </c>
      <c r="V59" s="4" t="s">
        <v>24</v>
      </c>
      <c r="W59" s="4" t="s">
        <v>24</v>
      </c>
      <c r="X59" s="2" t="s">
        <v>24</v>
      </c>
      <c r="Y59" s="2" t="s">
        <v>24</v>
      </c>
      <c r="Z59" s="2" t="s">
        <v>24</v>
      </c>
      <c r="AA59" s="2" t="s">
        <v>24</v>
      </c>
      <c r="AB59" s="2" t="s">
        <v>24</v>
      </c>
      <c r="AC59" s="2" t="s">
        <v>24</v>
      </c>
    </row>
    <row r="60" spans="1:29" ht="12.95" customHeight="1" x14ac:dyDescent="0.2">
      <c r="A60" s="195"/>
      <c r="B60" s="4" t="s">
        <v>56</v>
      </c>
      <c r="C60" s="235"/>
      <c r="D60" s="189"/>
      <c r="E60" s="229"/>
      <c r="F60" s="4" t="s">
        <v>24</v>
      </c>
      <c r="G60" s="4" t="s">
        <v>24</v>
      </c>
      <c r="H60" s="4" t="s">
        <v>24</v>
      </c>
      <c r="I60" s="4" t="s">
        <v>24</v>
      </c>
      <c r="J60" s="4" t="s">
        <v>24</v>
      </c>
      <c r="K60" s="4" t="s">
        <v>24</v>
      </c>
      <c r="L60" s="4" t="s">
        <v>24</v>
      </c>
      <c r="M60" s="4" t="s">
        <v>24</v>
      </c>
      <c r="N60" s="4" t="s">
        <v>24</v>
      </c>
      <c r="O60" s="4" t="s">
        <v>24</v>
      </c>
      <c r="P60" s="6">
        <v>1.21</v>
      </c>
      <c r="Q60" s="6">
        <v>1.41</v>
      </c>
      <c r="R60" s="6">
        <v>1.41</v>
      </c>
      <c r="S60" s="6">
        <v>1.98</v>
      </c>
      <c r="T60" s="6">
        <v>2.0699999999999998</v>
      </c>
      <c r="U60" s="6">
        <v>2.17</v>
      </c>
      <c r="V60" s="4" t="s">
        <v>24</v>
      </c>
      <c r="W60" s="4" t="s">
        <v>24</v>
      </c>
      <c r="X60" s="2" t="s">
        <v>24</v>
      </c>
      <c r="Y60" s="2" t="s">
        <v>24</v>
      </c>
      <c r="Z60" s="2" t="s">
        <v>24</v>
      </c>
      <c r="AA60" s="2" t="s">
        <v>24</v>
      </c>
      <c r="AB60" s="2" t="s">
        <v>24</v>
      </c>
      <c r="AC60" s="2" t="s">
        <v>24</v>
      </c>
    </row>
    <row r="61" spans="1:29" ht="12.95" customHeight="1" x14ac:dyDescent="0.2">
      <c r="A61" s="93" t="s">
        <v>221</v>
      </c>
      <c r="B61" s="60" t="s">
        <v>24</v>
      </c>
      <c r="C61" s="75" t="s">
        <v>27</v>
      </c>
      <c r="D61" s="187" t="s">
        <v>103</v>
      </c>
      <c r="E61" s="4" t="s">
        <v>86</v>
      </c>
      <c r="F61" s="4" t="s">
        <v>24</v>
      </c>
      <c r="G61" s="4" t="s">
        <v>24</v>
      </c>
      <c r="H61" s="4" t="s">
        <v>24</v>
      </c>
      <c r="I61" s="4" t="s">
        <v>24</v>
      </c>
      <c r="J61" s="4" t="s">
        <v>24</v>
      </c>
      <c r="K61" s="4" t="s">
        <v>24</v>
      </c>
      <c r="L61" s="4" t="s">
        <v>24</v>
      </c>
      <c r="M61" s="4" t="s">
        <v>24</v>
      </c>
      <c r="N61" s="4" t="s">
        <v>24</v>
      </c>
      <c r="O61" s="4" t="s">
        <v>24</v>
      </c>
      <c r="P61" s="4" t="s">
        <v>24</v>
      </c>
      <c r="Q61" s="4" t="s">
        <v>24</v>
      </c>
      <c r="R61" s="4" t="s">
        <v>24</v>
      </c>
      <c r="S61" s="14">
        <v>10.1</v>
      </c>
      <c r="T61" s="14">
        <v>10.1</v>
      </c>
      <c r="U61" s="14">
        <v>10.1</v>
      </c>
      <c r="V61" s="15">
        <v>11.45</v>
      </c>
      <c r="W61" s="15">
        <v>11.45</v>
      </c>
      <c r="X61" s="17">
        <v>12.28</v>
      </c>
      <c r="Y61" s="58">
        <v>12.28</v>
      </c>
      <c r="Z61" s="40">
        <v>13.2</v>
      </c>
      <c r="AA61" s="62">
        <v>15.95</v>
      </c>
      <c r="AB61" s="62">
        <v>15.53</v>
      </c>
      <c r="AC61" s="62">
        <v>17.760000000000002</v>
      </c>
    </row>
    <row r="62" spans="1:29" ht="12.95" customHeight="1" x14ac:dyDescent="0.2">
      <c r="A62" s="193" t="s">
        <v>87</v>
      </c>
      <c r="B62" s="231" t="s">
        <v>88</v>
      </c>
      <c r="C62" s="83" t="s">
        <v>139</v>
      </c>
      <c r="D62" s="188"/>
      <c r="E62" s="187" t="s">
        <v>225</v>
      </c>
      <c r="F62" s="4" t="s">
        <v>24</v>
      </c>
      <c r="G62" s="4" t="s">
        <v>24</v>
      </c>
      <c r="H62" s="4" t="s">
        <v>24</v>
      </c>
      <c r="I62" s="4" t="s">
        <v>24</v>
      </c>
      <c r="J62" s="4" t="s">
        <v>24</v>
      </c>
      <c r="K62" s="15">
        <v>0.38</v>
      </c>
      <c r="L62" s="15">
        <v>0.38</v>
      </c>
      <c r="M62" s="15">
        <v>0.38</v>
      </c>
      <c r="N62" s="15">
        <v>0.38</v>
      </c>
      <c r="O62" s="15">
        <v>0.4</v>
      </c>
      <c r="P62" s="15">
        <v>0.47</v>
      </c>
      <c r="Q62" s="15">
        <v>0.54</v>
      </c>
      <c r="R62" s="15">
        <v>0.54</v>
      </c>
      <c r="S62" s="15">
        <v>0.57999999999999996</v>
      </c>
      <c r="T62" s="15">
        <v>0.61</v>
      </c>
      <c r="U62" s="15">
        <v>0.67</v>
      </c>
      <c r="V62" s="15">
        <v>0.71</v>
      </c>
      <c r="W62" s="15">
        <v>0.76</v>
      </c>
      <c r="X62" s="17">
        <v>0.82</v>
      </c>
      <c r="Y62" s="58">
        <v>0.85</v>
      </c>
      <c r="Z62" s="59">
        <v>0.94</v>
      </c>
      <c r="AA62" s="62">
        <v>1.03</v>
      </c>
      <c r="AB62" s="62">
        <v>1.08</v>
      </c>
      <c r="AC62" s="62">
        <v>1.48</v>
      </c>
    </row>
    <row r="63" spans="1:29" ht="12.95" customHeight="1" x14ac:dyDescent="0.2">
      <c r="A63" s="194"/>
      <c r="B63" s="232"/>
      <c r="C63" s="83" t="s">
        <v>123</v>
      </c>
      <c r="D63" s="188"/>
      <c r="E63" s="188"/>
      <c r="F63" s="4" t="s">
        <v>24</v>
      </c>
      <c r="G63" s="4" t="s">
        <v>24</v>
      </c>
      <c r="H63" s="4" t="s">
        <v>24</v>
      </c>
      <c r="I63" s="4" t="s">
        <v>24</v>
      </c>
      <c r="J63" s="15">
        <v>0.3</v>
      </c>
      <c r="K63" s="15">
        <v>0.36</v>
      </c>
      <c r="L63" s="15">
        <v>0.36</v>
      </c>
      <c r="M63" s="15">
        <v>0.36</v>
      </c>
      <c r="N63" s="15">
        <v>0.36</v>
      </c>
      <c r="O63" s="15">
        <v>0.38</v>
      </c>
      <c r="P63" s="15">
        <v>0.45</v>
      </c>
      <c r="Q63" s="15">
        <v>0.52</v>
      </c>
      <c r="R63" s="15">
        <v>0.52</v>
      </c>
      <c r="S63" s="15">
        <v>0.56000000000000005</v>
      </c>
      <c r="T63" s="15">
        <v>0.59</v>
      </c>
      <c r="U63" s="15">
        <v>0.65</v>
      </c>
      <c r="V63" s="15">
        <v>0.69</v>
      </c>
      <c r="W63" s="15">
        <v>0.74</v>
      </c>
      <c r="X63" s="17">
        <v>0.8</v>
      </c>
      <c r="Y63" s="58">
        <v>0.83</v>
      </c>
      <c r="Z63" s="59">
        <v>0.92</v>
      </c>
      <c r="AA63" s="62">
        <v>1.01</v>
      </c>
      <c r="AB63" s="62">
        <v>1.06</v>
      </c>
      <c r="AC63" s="62">
        <v>1.34</v>
      </c>
    </row>
    <row r="64" spans="1:29" ht="12.95" customHeight="1" x14ac:dyDescent="0.2">
      <c r="A64" s="194"/>
      <c r="B64" s="232"/>
      <c r="C64" s="83" t="s">
        <v>34</v>
      </c>
      <c r="D64" s="188"/>
      <c r="E64" s="188"/>
      <c r="F64" s="4" t="s">
        <v>24</v>
      </c>
      <c r="G64" s="4" t="s">
        <v>24</v>
      </c>
      <c r="H64" s="4" t="s">
        <v>24</v>
      </c>
      <c r="I64" s="4" t="s">
        <v>24</v>
      </c>
      <c r="J64" s="15">
        <v>0.27</v>
      </c>
      <c r="K64" s="15">
        <v>0.33</v>
      </c>
      <c r="L64" s="15">
        <v>0.33</v>
      </c>
      <c r="M64" s="15">
        <v>0.33</v>
      </c>
      <c r="N64" s="15">
        <v>0.33</v>
      </c>
      <c r="O64" s="15">
        <v>0.35</v>
      </c>
      <c r="P64" s="15">
        <v>0.41</v>
      </c>
      <c r="Q64" s="15">
        <v>0.47</v>
      </c>
      <c r="R64" s="15">
        <v>0.47</v>
      </c>
      <c r="S64" s="15">
        <v>0.51</v>
      </c>
      <c r="T64" s="15">
        <v>0.54</v>
      </c>
      <c r="U64" s="15">
        <v>0.6</v>
      </c>
      <c r="V64" s="15">
        <v>0.63</v>
      </c>
      <c r="W64" s="15">
        <v>0.68</v>
      </c>
      <c r="X64" s="17">
        <v>0.73</v>
      </c>
      <c r="Y64" s="58">
        <v>0.76</v>
      </c>
      <c r="Z64" s="59">
        <v>0.84</v>
      </c>
      <c r="AA64" s="62">
        <v>0.92</v>
      </c>
      <c r="AB64" s="62">
        <v>0.96</v>
      </c>
      <c r="AC64" s="62">
        <v>1.21</v>
      </c>
    </row>
    <row r="65" spans="1:29" ht="12.95" customHeight="1" x14ac:dyDescent="0.2">
      <c r="A65" s="194"/>
      <c r="B65" s="232"/>
      <c r="C65" s="83" t="s">
        <v>90</v>
      </c>
      <c r="D65" s="188"/>
      <c r="E65" s="188"/>
      <c r="F65" s="4" t="s">
        <v>24</v>
      </c>
      <c r="G65" s="4" t="s">
        <v>24</v>
      </c>
      <c r="H65" s="4" t="s">
        <v>24</v>
      </c>
      <c r="I65" s="4" t="s">
        <v>24</v>
      </c>
      <c r="J65" s="15">
        <v>0.32</v>
      </c>
      <c r="K65" s="15">
        <v>0.38</v>
      </c>
      <c r="L65" s="15">
        <v>0.38</v>
      </c>
      <c r="M65" s="15">
        <v>0.38</v>
      </c>
      <c r="N65" s="15">
        <v>0.38</v>
      </c>
      <c r="O65" s="15">
        <v>0.4</v>
      </c>
      <c r="P65" s="15">
        <v>0.47</v>
      </c>
      <c r="Q65" s="15">
        <v>0.54</v>
      </c>
      <c r="R65" s="15">
        <v>0.54</v>
      </c>
      <c r="S65" s="15">
        <v>0.57999999999999996</v>
      </c>
      <c r="T65" s="15">
        <v>0.62</v>
      </c>
      <c r="U65" s="15">
        <v>0.69</v>
      </c>
      <c r="V65" s="15">
        <v>0.73</v>
      </c>
      <c r="W65" s="15">
        <v>0.78</v>
      </c>
      <c r="X65" s="17">
        <v>0.84</v>
      </c>
      <c r="Y65" s="58">
        <v>0.87</v>
      </c>
      <c r="Z65" s="59">
        <v>0.96</v>
      </c>
      <c r="AA65" s="62">
        <v>1.05</v>
      </c>
      <c r="AB65" s="40">
        <v>1.1000000000000001</v>
      </c>
      <c r="AC65" s="40">
        <v>1.39</v>
      </c>
    </row>
    <row r="66" spans="1:29" ht="12.95" customHeight="1" x14ac:dyDescent="0.2">
      <c r="A66" s="194"/>
      <c r="B66" s="232"/>
      <c r="C66" s="22" t="s">
        <v>91</v>
      </c>
      <c r="D66" s="188"/>
      <c r="E66" s="188"/>
      <c r="F66" s="4" t="s">
        <v>24</v>
      </c>
      <c r="G66" s="4" t="s">
        <v>24</v>
      </c>
      <c r="H66" s="4" t="s">
        <v>24</v>
      </c>
      <c r="I66" s="4" t="s">
        <v>24</v>
      </c>
      <c r="J66" s="6">
        <v>0.32</v>
      </c>
      <c r="K66" s="4" t="s">
        <v>24</v>
      </c>
      <c r="L66" s="4" t="s">
        <v>24</v>
      </c>
      <c r="M66" s="4" t="s">
        <v>24</v>
      </c>
      <c r="N66" s="4" t="s">
        <v>24</v>
      </c>
      <c r="O66" s="4" t="s">
        <v>24</v>
      </c>
      <c r="P66" s="4" t="s">
        <v>24</v>
      </c>
      <c r="Q66" s="4" t="s">
        <v>24</v>
      </c>
      <c r="R66" s="4" t="s">
        <v>24</v>
      </c>
      <c r="S66" s="4" t="s">
        <v>24</v>
      </c>
      <c r="T66" s="4" t="s">
        <v>24</v>
      </c>
      <c r="U66" s="4" t="s">
        <v>24</v>
      </c>
      <c r="V66" s="4" t="s">
        <v>24</v>
      </c>
      <c r="W66" s="4" t="s">
        <v>24</v>
      </c>
      <c r="X66" s="2" t="s">
        <v>24</v>
      </c>
      <c r="Y66" s="4" t="s">
        <v>24</v>
      </c>
      <c r="Z66" s="2" t="s">
        <v>24</v>
      </c>
      <c r="AA66" s="2" t="s">
        <v>24</v>
      </c>
      <c r="AB66" s="2" t="s">
        <v>24</v>
      </c>
      <c r="AC66" s="2" t="s">
        <v>24</v>
      </c>
    </row>
    <row r="67" spans="1:29" ht="12.95" customHeight="1" x14ac:dyDescent="0.2">
      <c r="A67" s="194"/>
      <c r="B67" s="232"/>
      <c r="C67" s="22" t="s">
        <v>92</v>
      </c>
      <c r="D67" s="188"/>
      <c r="E67" s="188"/>
      <c r="F67" s="4" t="s">
        <v>24</v>
      </c>
      <c r="G67" s="4" t="s">
        <v>24</v>
      </c>
      <c r="H67" s="4" t="s">
        <v>24</v>
      </c>
      <c r="I67" s="4" t="s">
        <v>24</v>
      </c>
      <c r="J67" s="6">
        <v>0.32</v>
      </c>
      <c r="K67" s="4" t="s">
        <v>24</v>
      </c>
      <c r="L67" s="4" t="s">
        <v>24</v>
      </c>
      <c r="M67" s="4" t="s">
        <v>24</v>
      </c>
      <c r="N67" s="4" t="s">
        <v>24</v>
      </c>
      <c r="O67" s="4" t="s">
        <v>24</v>
      </c>
      <c r="P67" s="4" t="s">
        <v>24</v>
      </c>
      <c r="Q67" s="4" t="s">
        <v>24</v>
      </c>
      <c r="R67" s="4" t="s">
        <v>24</v>
      </c>
      <c r="S67" s="4" t="s">
        <v>24</v>
      </c>
      <c r="T67" s="4" t="s">
        <v>24</v>
      </c>
      <c r="U67" s="4" t="s">
        <v>24</v>
      </c>
      <c r="V67" s="4" t="s">
        <v>24</v>
      </c>
      <c r="W67" s="4" t="s">
        <v>24</v>
      </c>
      <c r="X67" s="2" t="s">
        <v>24</v>
      </c>
      <c r="Y67" s="4" t="s">
        <v>24</v>
      </c>
      <c r="Z67" s="2" t="s">
        <v>24</v>
      </c>
      <c r="AA67" s="2" t="s">
        <v>24</v>
      </c>
      <c r="AB67" s="2" t="s">
        <v>24</v>
      </c>
      <c r="AC67" s="2" t="s">
        <v>24</v>
      </c>
    </row>
    <row r="68" spans="1:29" ht="12.95" customHeight="1" x14ac:dyDescent="0.2">
      <c r="A68" s="195"/>
      <c r="B68" s="233"/>
      <c r="C68" s="22" t="s">
        <v>93</v>
      </c>
      <c r="D68" s="189"/>
      <c r="E68" s="189"/>
      <c r="F68" s="4" t="s">
        <v>24</v>
      </c>
      <c r="G68" s="4" t="s">
        <v>24</v>
      </c>
      <c r="H68" s="4" t="s">
        <v>24</v>
      </c>
      <c r="I68" s="4" t="s">
        <v>24</v>
      </c>
      <c r="J68" s="6">
        <v>0.3</v>
      </c>
      <c r="K68" s="4" t="s">
        <v>24</v>
      </c>
      <c r="L68" s="4" t="s">
        <v>24</v>
      </c>
      <c r="M68" s="4" t="s">
        <v>24</v>
      </c>
      <c r="N68" s="4" t="s">
        <v>24</v>
      </c>
      <c r="O68" s="4" t="s">
        <v>24</v>
      </c>
      <c r="P68" s="4" t="s">
        <v>24</v>
      </c>
      <c r="Q68" s="4" t="s">
        <v>24</v>
      </c>
      <c r="R68" s="4" t="s">
        <v>24</v>
      </c>
      <c r="S68" s="4" t="s">
        <v>24</v>
      </c>
      <c r="T68" s="4" t="s">
        <v>24</v>
      </c>
      <c r="U68" s="4" t="s">
        <v>24</v>
      </c>
      <c r="V68" s="4" t="s">
        <v>24</v>
      </c>
      <c r="W68" s="4" t="s">
        <v>24</v>
      </c>
      <c r="X68" s="2" t="s">
        <v>24</v>
      </c>
      <c r="Y68" s="4" t="s">
        <v>24</v>
      </c>
      <c r="Z68" s="2" t="s">
        <v>24</v>
      </c>
      <c r="AA68" s="2" t="s">
        <v>24</v>
      </c>
      <c r="AB68" s="2" t="s">
        <v>24</v>
      </c>
      <c r="AC68" s="2" t="s">
        <v>24</v>
      </c>
    </row>
    <row r="69" spans="1:29" ht="12.95" customHeight="1" x14ac:dyDescent="0.2">
      <c r="A69" s="193" t="s">
        <v>58</v>
      </c>
      <c r="B69" s="196" t="s">
        <v>59</v>
      </c>
      <c r="C69" s="81" t="s">
        <v>117</v>
      </c>
      <c r="D69" s="187" t="s">
        <v>110</v>
      </c>
      <c r="E69" s="187" t="s">
        <v>60</v>
      </c>
      <c r="F69" s="15">
        <v>25</v>
      </c>
      <c r="G69" s="15">
        <v>28.5</v>
      </c>
      <c r="H69" s="15">
        <v>30.78</v>
      </c>
      <c r="I69" s="15">
        <v>30.78</v>
      </c>
      <c r="J69" s="15">
        <v>35</v>
      </c>
      <c r="K69" s="15">
        <v>54</v>
      </c>
      <c r="L69" s="15">
        <v>54</v>
      </c>
      <c r="M69" s="15">
        <v>54</v>
      </c>
      <c r="N69" s="15">
        <v>54</v>
      </c>
      <c r="O69" s="15">
        <v>66</v>
      </c>
      <c r="P69" s="15">
        <v>98.85</v>
      </c>
      <c r="Q69" s="15">
        <v>110.82</v>
      </c>
      <c r="R69" s="15">
        <v>110.82</v>
      </c>
      <c r="S69" s="15">
        <v>134.1</v>
      </c>
      <c r="T69" s="15">
        <v>139.57</v>
      </c>
      <c r="U69" s="15">
        <v>170</v>
      </c>
      <c r="V69" s="15">
        <v>170</v>
      </c>
      <c r="W69" s="15">
        <v>181.9</v>
      </c>
      <c r="X69" s="17">
        <v>187.4</v>
      </c>
      <c r="Y69" s="18">
        <v>198.9</v>
      </c>
      <c r="Z69" s="18">
        <v>207.45</v>
      </c>
      <c r="AA69" s="40">
        <v>220.1</v>
      </c>
      <c r="AB69" s="40">
        <v>237.11</v>
      </c>
      <c r="AC69" s="40">
        <v>277.12</v>
      </c>
    </row>
    <row r="70" spans="1:29" ht="12.95" customHeight="1" x14ac:dyDescent="0.2">
      <c r="A70" s="194"/>
      <c r="B70" s="198"/>
      <c r="C70" s="81" t="s">
        <v>115</v>
      </c>
      <c r="D70" s="188"/>
      <c r="E70" s="189"/>
      <c r="F70" s="15">
        <v>34.1</v>
      </c>
      <c r="G70" s="15">
        <v>39</v>
      </c>
      <c r="H70" s="15">
        <v>39</v>
      </c>
      <c r="I70" s="15">
        <v>39</v>
      </c>
      <c r="J70" s="15">
        <v>39</v>
      </c>
      <c r="K70" s="15">
        <v>60</v>
      </c>
      <c r="L70" s="15">
        <v>60</v>
      </c>
      <c r="M70" s="15">
        <v>60</v>
      </c>
      <c r="N70" s="15">
        <v>60</v>
      </c>
      <c r="O70" s="15">
        <v>73</v>
      </c>
      <c r="P70" s="15">
        <v>106.12</v>
      </c>
      <c r="Q70" s="15">
        <v>117.35</v>
      </c>
      <c r="R70" s="15">
        <v>117.35</v>
      </c>
      <c r="S70" s="15">
        <v>133.53</v>
      </c>
      <c r="T70" s="15">
        <v>138.97999999999999</v>
      </c>
      <c r="U70" s="15">
        <v>188</v>
      </c>
      <c r="V70" s="15">
        <v>188</v>
      </c>
      <c r="W70" s="15">
        <v>201.16</v>
      </c>
      <c r="X70" s="17">
        <v>207</v>
      </c>
      <c r="Y70" s="17">
        <v>213.54</v>
      </c>
      <c r="Z70" s="17">
        <v>231.89</v>
      </c>
      <c r="AA70" s="40">
        <v>241.08</v>
      </c>
      <c r="AB70" s="40">
        <v>241</v>
      </c>
      <c r="AC70" s="40">
        <v>285.89</v>
      </c>
    </row>
    <row r="71" spans="1:29" ht="12.95" customHeight="1" x14ac:dyDescent="0.2">
      <c r="A71" s="194"/>
      <c r="B71" s="196" t="s">
        <v>61</v>
      </c>
      <c r="C71" s="81" t="s">
        <v>117</v>
      </c>
      <c r="D71" s="188"/>
      <c r="E71" s="187" t="s">
        <v>55</v>
      </c>
      <c r="F71" s="15">
        <v>0.15</v>
      </c>
      <c r="G71" s="15">
        <v>0.17</v>
      </c>
      <c r="H71" s="15">
        <v>0.18</v>
      </c>
      <c r="I71" s="15">
        <v>0.18</v>
      </c>
      <c r="J71" s="15">
        <v>0.21</v>
      </c>
      <c r="K71" s="15">
        <v>0.3</v>
      </c>
      <c r="L71" s="15">
        <v>0.25</v>
      </c>
      <c r="M71" s="15">
        <v>0.3</v>
      </c>
      <c r="N71" s="15">
        <v>0.3</v>
      </c>
      <c r="O71" s="15">
        <v>0.37</v>
      </c>
      <c r="P71" s="15">
        <v>0.47</v>
      </c>
      <c r="Q71" s="15">
        <v>0.51</v>
      </c>
      <c r="R71" s="15">
        <v>0.51</v>
      </c>
      <c r="S71" s="15">
        <v>0.56999999999999995</v>
      </c>
      <c r="T71" s="15">
        <v>0.61</v>
      </c>
      <c r="U71" s="15">
        <v>0.83</v>
      </c>
      <c r="V71" s="15">
        <v>0.83</v>
      </c>
      <c r="W71" s="15">
        <v>0.88</v>
      </c>
      <c r="X71" s="17">
        <v>0.91</v>
      </c>
      <c r="Y71" s="17">
        <v>0.97</v>
      </c>
      <c r="Z71" s="17">
        <v>1.01</v>
      </c>
      <c r="AA71" s="40">
        <v>1.07</v>
      </c>
      <c r="AB71" s="40">
        <v>1.1499999999999999</v>
      </c>
      <c r="AC71" s="40">
        <v>1.34</v>
      </c>
    </row>
    <row r="72" spans="1:29" ht="12.95" customHeight="1" x14ac:dyDescent="0.2">
      <c r="A72" s="194"/>
      <c r="B72" s="198"/>
      <c r="C72" s="81" t="s">
        <v>115</v>
      </c>
      <c r="D72" s="188"/>
      <c r="E72" s="188"/>
      <c r="F72" s="15">
        <v>0.2</v>
      </c>
      <c r="G72" s="76">
        <v>0.22</v>
      </c>
      <c r="H72" s="15">
        <v>0.22</v>
      </c>
      <c r="I72" s="15">
        <v>0.22</v>
      </c>
      <c r="J72" s="15">
        <v>0.22</v>
      </c>
      <c r="K72" s="15">
        <v>0.34</v>
      </c>
      <c r="L72" s="15">
        <v>0.34</v>
      </c>
      <c r="M72" s="15">
        <v>0.34</v>
      </c>
      <c r="N72" s="15">
        <v>0.34</v>
      </c>
      <c r="O72" s="77">
        <v>0.42</v>
      </c>
      <c r="P72" s="15">
        <v>0.54</v>
      </c>
      <c r="Q72" s="15">
        <v>0.56999999999999995</v>
      </c>
      <c r="R72" s="15">
        <v>0.56999999999999995</v>
      </c>
      <c r="S72" s="15">
        <v>0.61</v>
      </c>
      <c r="T72" s="15">
        <v>0.65</v>
      </c>
      <c r="U72" s="15">
        <v>0.9</v>
      </c>
      <c r="V72" s="15">
        <v>0.9</v>
      </c>
      <c r="W72" s="15">
        <v>0.96</v>
      </c>
      <c r="X72" s="17">
        <v>0.99</v>
      </c>
      <c r="Y72" s="17">
        <v>1.02</v>
      </c>
      <c r="Z72" s="17">
        <v>1.1100000000000001</v>
      </c>
      <c r="AA72" s="40">
        <v>1.1499999999999999</v>
      </c>
      <c r="AB72" s="40">
        <v>1.1499999999999999</v>
      </c>
      <c r="AC72" s="40">
        <v>1.36</v>
      </c>
    </row>
    <row r="73" spans="1:29" ht="12.95" customHeight="1" x14ac:dyDescent="0.2">
      <c r="A73" s="194"/>
      <c r="B73" s="82" t="s">
        <v>62</v>
      </c>
      <c r="C73" s="81" t="s">
        <v>117</v>
      </c>
      <c r="D73" s="189"/>
      <c r="E73" s="189"/>
      <c r="F73" s="15">
        <v>0.23</v>
      </c>
      <c r="G73" s="15">
        <v>0.25</v>
      </c>
      <c r="H73" s="15">
        <v>0.27</v>
      </c>
      <c r="I73" s="15">
        <v>0.27</v>
      </c>
      <c r="J73" s="15">
        <v>0.31</v>
      </c>
      <c r="K73" s="17">
        <v>0.44</v>
      </c>
      <c r="L73" s="17">
        <v>0.44</v>
      </c>
      <c r="M73" s="15">
        <v>0.44</v>
      </c>
      <c r="N73" s="15">
        <v>0.44</v>
      </c>
      <c r="O73" s="15">
        <v>0.54</v>
      </c>
      <c r="P73" s="15">
        <v>0.69</v>
      </c>
      <c r="Q73" s="15">
        <v>0.69</v>
      </c>
      <c r="R73" s="15">
        <v>0.69</v>
      </c>
      <c r="S73" s="15">
        <v>0.73</v>
      </c>
      <c r="T73" s="15">
        <v>0.75</v>
      </c>
      <c r="U73" s="15">
        <v>1.02</v>
      </c>
      <c r="V73" s="15">
        <v>1.02</v>
      </c>
      <c r="W73" s="15">
        <v>1.0900000000000001</v>
      </c>
      <c r="X73" s="17">
        <v>1.1200000000000001</v>
      </c>
      <c r="Y73" s="17">
        <v>1.19</v>
      </c>
      <c r="Z73" s="17">
        <v>1.24</v>
      </c>
      <c r="AA73" s="40">
        <v>1.32</v>
      </c>
      <c r="AB73" s="40">
        <v>1.42</v>
      </c>
      <c r="AC73" s="40">
        <v>1.66</v>
      </c>
    </row>
    <row r="74" spans="1:29" ht="12.95" customHeight="1" x14ac:dyDescent="0.2">
      <c r="A74" s="212"/>
      <c r="B74" s="85" t="s">
        <v>63</v>
      </c>
      <c r="C74" s="102" t="s">
        <v>129</v>
      </c>
      <c r="D74" s="12" t="s">
        <v>110</v>
      </c>
      <c r="E74" s="12" t="s">
        <v>55</v>
      </c>
      <c r="F74" s="12" t="s">
        <v>24</v>
      </c>
      <c r="G74" s="78">
        <v>0.28000000000000003</v>
      </c>
      <c r="H74" s="78">
        <v>0.28000000000000003</v>
      </c>
      <c r="I74" s="78">
        <v>0.28000000000000003</v>
      </c>
      <c r="J74" s="20">
        <v>0.28000000000000003</v>
      </c>
      <c r="K74" s="20">
        <v>0.44</v>
      </c>
      <c r="L74" s="20">
        <v>0.44</v>
      </c>
      <c r="M74" s="20">
        <v>0.44</v>
      </c>
      <c r="N74" s="20">
        <v>0.44</v>
      </c>
      <c r="O74" s="20">
        <v>0.54</v>
      </c>
      <c r="P74" s="20">
        <v>0.74</v>
      </c>
      <c r="Q74" s="20">
        <v>0.86</v>
      </c>
      <c r="R74" s="20">
        <v>0.86</v>
      </c>
      <c r="S74" s="20">
        <v>0.86</v>
      </c>
      <c r="T74" s="20">
        <v>0.87</v>
      </c>
      <c r="U74" s="20">
        <v>1.2</v>
      </c>
      <c r="V74" s="20">
        <v>1.2</v>
      </c>
      <c r="W74" s="20">
        <v>1.28</v>
      </c>
      <c r="X74" s="79">
        <v>1.32</v>
      </c>
      <c r="Y74" s="79">
        <v>1.36</v>
      </c>
      <c r="Z74" s="79">
        <v>1.48</v>
      </c>
      <c r="AA74" s="40">
        <v>1.54</v>
      </c>
      <c r="AB74" s="40">
        <v>1.54</v>
      </c>
      <c r="AC74" s="40">
        <v>1.83</v>
      </c>
    </row>
    <row r="75" spans="1:29" ht="12.95" customHeight="1" x14ac:dyDescent="0.2">
      <c r="A75" s="213" t="s">
        <v>65</v>
      </c>
      <c r="B75" s="216" t="s">
        <v>66</v>
      </c>
      <c r="C75" s="19" t="s">
        <v>118</v>
      </c>
      <c r="D75" s="208" t="s">
        <v>110</v>
      </c>
      <c r="E75" s="207" t="s">
        <v>33</v>
      </c>
      <c r="F75" s="92" t="s">
        <v>24</v>
      </c>
      <c r="G75" s="92" t="s">
        <v>24</v>
      </c>
      <c r="H75" s="92" t="s">
        <v>24</v>
      </c>
      <c r="I75" s="92" t="s">
        <v>24</v>
      </c>
      <c r="J75" s="92" t="s">
        <v>24</v>
      </c>
      <c r="K75" s="92" t="s">
        <v>24</v>
      </c>
      <c r="L75" s="92" t="s">
        <v>24</v>
      </c>
      <c r="M75" s="92" t="s">
        <v>24</v>
      </c>
      <c r="N75" s="92" t="s">
        <v>24</v>
      </c>
      <c r="O75" s="80">
        <v>14</v>
      </c>
      <c r="P75" s="21">
        <v>16.5</v>
      </c>
      <c r="Q75" s="21">
        <v>17.46</v>
      </c>
      <c r="R75" s="21">
        <v>17.46</v>
      </c>
      <c r="S75" s="21">
        <v>17.46</v>
      </c>
      <c r="T75" s="21">
        <v>17.46</v>
      </c>
      <c r="U75" s="21">
        <v>17.670000000000002</v>
      </c>
      <c r="V75" s="21">
        <v>17.670000000000002</v>
      </c>
      <c r="W75" s="21">
        <v>17.670000000000002</v>
      </c>
      <c r="X75" s="18">
        <v>19.21</v>
      </c>
      <c r="Y75" s="18">
        <v>19.47</v>
      </c>
      <c r="Z75" s="18">
        <v>21.62</v>
      </c>
      <c r="AA75" s="62">
        <v>24.51</v>
      </c>
      <c r="AB75" s="62">
        <v>26.28</v>
      </c>
      <c r="AC75" s="62">
        <v>31.34</v>
      </c>
    </row>
    <row r="76" spans="1:29" ht="12.95" customHeight="1" x14ac:dyDescent="0.2">
      <c r="A76" s="214"/>
      <c r="B76" s="217"/>
      <c r="C76" s="19" t="s">
        <v>64</v>
      </c>
      <c r="D76" s="188"/>
      <c r="E76" s="191"/>
      <c r="F76" s="4" t="s">
        <v>24</v>
      </c>
      <c r="G76" s="4" t="s">
        <v>24</v>
      </c>
      <c r="H76" s="4" t="s">
        <v>24</v>
      </c>
      <c r="I76" s="4" t="s">
        <v>24</v>
      </c>
      <c r="J76" s="4" t="s">
        <v>24</v>
      </c>
      <c r="K76" s="4" t="s">
        <v>24</v>
      </c>
      <c r="L76" s="4" t="s">
        <v>24</v>
      </c>
      <c r="M76" s="4" t="s">
        <v>24</v>
      </c>
      <c r="N76" s="4" t="s">
        <v>24</v>
      </c>
      <c r="O76" s="14">
        <v>11</v>
      </c>
      <c r="P76" s="15">
        <v>13.2</v>
      </c>
      <c r="Q76" s="15">
        <v>13.98</v>
      </c>
      <c r="R76" s="15">
        <v>13.98</v>
      </c>
      <c r="S76" s="15">
        <v>12.6</v>
      </c>
      <c r="T76" s="15">
        <v>13.02</v>
      </c>
      <c r="U76" s="15">
        <v>13.56</v>
      </c>
      <c r="V76" s="15">
        <v>13.56</v>
      </c>
      <c r="W76" s="15">
        <v>13.56</v>
      </c>
      <c r="X76" s="17">
        <v>16.5</v>
      </c>
      <c r="Y76" s="17">
        <v>16.71</v>
      </c>
      <c r="Z76" s="17">
        <v>17.93</v>
      </c>
      <c r="AA76" s="62">
        <v>18.45</v>
      </c>
      <c r="AB76" s="62">
        <v>20.85</v>
      </c>
      <c r="AC76" s="40">
        <v>25.8</v>
      </c>
    </row>
    <row r="77" spans="1:29" ht="12.95" customHeight="1" x14ac:dyDescent="0.2">
      <c r="A77" s="214"/>
      <c r="B77" s="217"/>
      <c r="C77" s="19" t="s">
        <v>249</v>
      </c>
      <c r="D77" s="188"/>
      <c r="E77" s="191"/>
      <c r="F77" s="4" t="s">
        <v>24</v>
      </c>
      <c r="G77" s="4" t="s">
        <v>24</v>
      </c>
      <c r="H77" s="4" t="s">
        <v>24</v>
      </c>
      <c r="I77" s="4" t="s">
        <v>24</v>
      </c>
      <c r="J77" s="4" t="s">
        <v>24</v>
      </c>
      <c r="K77" s="4" t="s">
        <v>24</v>
      </c>
      <c r="L77" s="4" t="s">
        <v>24</v>
      </c>
      <c r="M77" s="4" t="s">
        <v>24</v>
      </c>
      <c r="N77" s="4" t="s">
        <v>24</v>
      </c>
      <c r="O77" s="4" t="s">
        <v>24</v>
      </c>
      <c r="P77" s="4" t="s">
        <v>24</v>
      </c>
      <c r="Q77" s="4" t="s">
        <v>24</v>
      </c>
      <c r="R77" s="4" t="s">
        <v>24</v>
      </c>
      <c r="S77" s="4" t="s">
        <v>24</v>
      </c>
      <c r="T77" s="4" t="s">
        <v>24</v>
      </c>
      <c r="U77" s="4" t="s">
        <v>24</v>
      </c>
      <c r="V77" s="4" t="s">
        <v>24</v>
      </c>
      <c r="W77" s="4" t="s">
        <v>24</v>
      </c>
      <c r="X77" s="4" t="s">
        <v>24</v>
      </c>
      <c r="Y77" s="4" t="s">
        <v>24</v>
      </c>
      <c r="Z77" s="4" t="s">
        <v>24</v>
      </c>
      <c r="AA77" s="62">
        <v>22.59</v>
      </c>
      <c r="AB77" s="62">
        <v>23.52</v>
      </c>
      <c r="AC77" s="62">
        <v>28.26</v>
      </c>
    </row>
    <row r="78" spans="1:29" ht="12.95" customHeight="1" x14ac:dyDescent="0.2">
      <c r="A78" s="214"/>
      <c r="B78" s="217"/>
      <c r="C78" s="19" t="s">
        <v>255</v>
      </c>
      <c r="D78" s="188"/>
      <c r="E78" s="191"/>
      <c r="F78" s="4" t="s">
        <v>24</v>
      </c>
      <c r="G78" s="4" t="s">
        <v>24</v>
      </c>
      <c r="H78" s="4" t="s">
        <v>24</v>
      </c>
      <c r="I78" s="4" t="s">
        <v>24</v>
      </c>
      <c r="J78" s="4" t="s">
        <v>24</v>
      </c>
      <c r="K78" s="4" t="s">
        <v>24</v>
      </c>
      <c r="L78" s="4" t="s">
        <v>24</v>
      </c>
      <c r="M78" s="4" t="s">
        <v>24</v>
      </c>
      <c r="N78" s="4" t="s">
        <v>24</v>
      </c>
      <c r="O78" s="4" t="s">
        <v>24</v>
      </c>
      <c r="P78" s="4" t="s">
        <v>24</v>
      </c>
      <c r="Q78" s="4" t="s">
        <v>24</v>
      </c>
      <c r="R78" s="4" t="s">
        <v>24</v>
      </c>
      <c r="S78" s="4" t="s">
        <v>24</v>
      </c>
      <c r="T78" s="4" t="s">
        <v>24</v>
      </c>
      <c r="U78" s="4" t="s">
        <v>24</v>
      </c>
      <c r="V78" s="4" t="s">
        <v>24</v>
      </c>
      <c r="W78" s="4" t="s">
        <v>24</v>
      </c>
      <c r="X78" s="4" t="s">
        <v>24</v>
      </c>
      <c r="Y78" s="17">
        <v>20.85</v>
      </c>
      <c r="Z78" s="17">
        <v>24.99</v>
      </c>
      <c r="AA78" s="62">
        <v>24.27</v>
      </c>
      <c r="AB78" s="62">
        <v>27.66</v>
      </c>
      <c r="AC78" s="62">
        <v>34.97</v>
      </c>
    </row>
    <row r="79" spans="1:29" ht="12.95" customHeight="1" x14ac:dyDescent="0.2">
      <c r="A79" s="214"/>
      <c r="B79" s="217"/>
      <c r="C79" s="19" t="s">
        <v>250</v>
      </c>
      <c r="D79" s="137" t="s">
        <v>125</v>
      </c>
      <c r="E79" s="191"/>
      <c r="F79" s="4" t="s">
        <v>24</v>
      </c>
      <c r="G79" s="4" t="s">
        <v>24</v>
      </c>
      <c r="H79" s="4" t="s">
        <v>24</v>
      </c>
      <c r="I79" s="4" t="s">
        <v>24</v>
      </c>
      <c r="J79" s="4" t="s">
        <v>24</v>
      </c>
      <c r="K79" s="4" t="s">
        <v>24</v>
      </c>
      <c r="L79" s="4" t="s">
        <v>24</v>
      </c>
      <c r="M79" s="4" t="s">
        <v>24</v>
      </c>
      <c r="N79" s="4" t="s">
        <v>24</v>
      </c>
      <c r="O79" s="4" t="s">
        <v>24</v>
      </c>
      <c r="P79" s="4" t="s">
        <v>24</v>
      </c>
      <c r="Q79" s="4" t="s">
        <v>24</v>
      </c>
      <c r="R79" s="4" t="s">
        <v>24</v>
      </c>
      <c r="S79" s="4" t="s">
        <v>24</v>
      </c>
      <c r="T79" s="4" t="s">
        <v>24</v>
      </c>
      <c r="U79" s="4" t="s">
        <v>24</v>
      </c>
      <c r="V79" s="4" t="s">
        <v>24</v>
      </c>
      <c r="W79" s="4" t="s">
        <v>24</v>
      </c>
      <c r="X79" s="4" t="s">
        <v>24</v>
      </c>
      <c r="Y79" s="4" t="s">
        <v>24</v>
      </c>
      <c r="Z79" s="4" t="s">
        <v>24</v>
      </c>
      <c r="AA79" s="62">
        <v>24.27</v>
      </c>
      <c r="AB79" s="62">
        <v>27.66</v>
      </c>
      <c r="AC79" s="62">
        <v>35.43</v>
      </c>
    </row>
    <row r="80" spans="1:29" ht="12.95" customHeight="1" x14ac:dyDescent="0.2">
      <c r="A80" s="214"/>
      <c r="B80" s="217"/>
      <c r="C80" s="107" t="s">
        <v>254</v>
      </c>
      <c r="D80" s="208" t="s">
        <v>110</v>
      </c>
      <c r="E80" s="191"/>
      <c r="F80" s="4" t="s">
        <v>24</v>
      </c>
      <c r="G80" s="4" t="s">
        <v>24</v>
      </c>
      <c r="H80" s="4" t="s">
        <v>24</v>
      </c>
      <c r="I80" s="4" t="s">
        <v>24</v>
      </c>
      <c r="J80" s="4" t="s">
        <v>24</v>
      </c>
      <c r="K80" s="4" t="s">
        <v>24</v>
      </c>
      <c r="L80" s="4" t="s">
        <v>24</v>
      </c>
      <c r="M80" s="4" t="s">
        <v>24</v>
      </c>
      <c r="N80" s="4" t="s">
        <v>24</v>
      </c>
      <c r="O80" s="4" t="s">
        <v>24</v>
      </c>
      <c r="P80" s="4" t="s">
        <v>24</v>
      </c>
      <c r="Q80" s="4" t="s">
        <v>24</v>
      </c>
      <c r="R80" s="4" t="s">
        <v>24</v>
      </c>
      <c r="S80" s="4" t="s">
        <v>24</v>
      </c>
      <c r="T80" s="4" t="s">
        <v>24</v>
      </c>
      <c r="U80" s="4" t="s">
        <v>24</v>
      </c>
      <c r="V80" s="4" t="s">
        <v>24</v>
      </c>
      <c r="W80" s="4" t="s">
        <v>24</v>
      </c>
      <c r="X80" s="4" t="s">
        <v>24</v>
      </c>
      <c r="Y80" s="1">
        <v>20.85</v>
      </c>
      <c r="Z80" s="1">
        <v>20.41</v>
      </c>
      <c r="AA80" s="2" t="s">
        <v>24</v>
      </c>
      <c r="AB80" s="2" t="s">
        <v>24</v>
      </c>
      <c r="AC80" s="2" t="s">
        <v>24</v>
      </c>
    </row>
    <row r="81" spans="1:29" ht="12.95" customHeight="1" x14ac:dyDescent="0.2">
      <c r="A81" s="214"/>
      <c r="B81" s="217"/>
      <c r="C81" s="127" t="s">
        <v>258</v>
      </c>
      <c r="D81" s="209"/>
      <c r="E81" s="191"/>
      <c r="F81" s="4" t="s">
        <v>24</v>
      </c>
      <c r="G81" s="9">
        <v>7.72</v>
      </c>
      <c r="H81" s="9">
        <v>7.9</v>
      </c>
      <c r="I81" s="9" t="s">
        <v>24</v>
      </c>
      <c r="J81" s="9">
        <v>10.5</v>
      </c>
      <c r="K81" s="4" t="s">
        <v>24</v>
      </c>
      <c r="L81" s="4" t="s">
        <v>24</v>
      </c>
      <c r="M81" s="4" t="s">
        <v>24</v>
      </c>
      <c r="N81" s="4" t="s">
        <v>24</v>
      </c>
      <c r="O81" s="9">
        <v>16</v>
      </c>
      <c r="P81" s="6">
        <v>19</v>
      </c>
      <c r="Q81" s="6">
        <v>20.100000000000001</v>
      </c>
      <c r="R81" s="6">
        <v>20.100000000000001</v>
      </c>
      <c r="S81" s="6">
        <v>20.100000000000001</v>
      </c>
      <c r="T81" s="6">
        <v>20.76</v>
      </c>
      <c r="U81" s="6">
        <v>21.6</v>
      </c>
      <c r="V81" s="6">
        <v>21.6</v>
      </c>
      <c r="W81" s="6">
        <v>21.6</v>
      </c>
      <c r="X81" s="1">
        <v>21.6</v>
      </c>
      <c r="Y81" s="1">
        <v>20.85</v>
      </c>
      <c r="Z81" s="2" t="s">
        <v>24</v>
      </c>
      <c r="AA81" s="2" t="s">
        <v>24</v>
      </c>
      <c r="AB81" s="2" t="s">
        <v>24</v>
      </c>
      <c r="AC81" s="2" t="s">
        <v>24</v>
      </c>
    </row>
    <row r="82" spans="1:29" ht="23.25" customHeight="1" x14ac:dyDescent="0.2">
      <c r="A82" s="214"/>
      <c r="B82" s="217"/>
      <c r="C82" s="104" t="s">
        <v>253</v>
      </c>
      <c r="D82" s="96" t="s">
        <v>125</v>
      </c>
      <c r="E82" s="191"/>
      <c r="F82" s="4" t="s">
        <v>24</v>
      </c>
      <c r="G82" s="9">
        <v>7.72</v>
      </c>
      <c r="H82" s="9">
        <v>7.9</v>
      </c>
      <c r="I82" s="9" t="s">
        <v>24</v>
      </c>
      <c r="J82" s="9">
        <v>10.5</v>
      </c>
      <c r="K82" s="4" t="s">
        <v>24</v>
      </c>
      <c r="L82" s="4" t="s">
        <v>24</v>
      </c>
      <c r="M82" s="4" t="s">
        <v>24</v>
      </c>
      <c r="N82" s="4" t="s">
        <v>24</v>
      </c>
      <c r="O82" s="4" t="s">
        <v>24</v>
      </c>
      <c r="P82" s="6">
        <v>19</v>
      </c>
      <c r="Q82" s="6">
        <v>20.100000000000001</v>
      </c>
      <c r="R82" s="6">
        <v>20.100000000000001</v>
      </c>
      <c r="S82" s="6">
        <v>20.100000000000001</v>
      </c>
      <c r="T82" s="6">
        <v>20.76</v>
      </c>
      <c r="U82" s="6">
        <v>24.99</v>
      </c>
      <c r="V82" s="6">
        <v>24.99</v>
      </c>
      <c r="W82" s="6">
        <v>24.99</v>
      </c>
      <c r="X82" s="1">
        <v>24.99</v>
      </c>
      <c r="Y82" s="1">
        <v>24.99</v>
      </c>
      <c r="Z82" s="1">
        <v>24.99</v>
      </c>
      <c r="AA82" s="2" t="s">
        <v>24</v>
      </c>
      <c r="AB82" s="2" t="s">
        <v>24</v>
      </c>
      <c r="AC82" s="2" t="s">
        <v>24</v>
      </c>
    </row>
    <row r="83" spans="1:29" ht="12.95" customHeight="1" x14ac:dyDescent="0.2">
      <c r="A83" s="214"/>
      <c r="B83" s="217"/>
      <c r="C83" s="103" t="s">
        <v>119</v>
      </c>
      <c r="D83" s="219" t="s">
        <v>110</v>
      </c>
      <c r="E83" s="191"/>
      <c r="F83" s="6">
        <v>6.7</v>
      </c>
      <c r="G83" s="6">
        <v>7.1</v>
      </c>
      <c r="H83" s="6">
        <v>7.28</v>
      </c>
      <c r="I83" s="6">
        <v>7.43</v>
      </c>
      <c r="J83" s="6">
        <v>9.5</v>
      </c>
      <c r="K83" s="6">
        <v>13.5</v>
      </c>
      <c r="L83" s="6">
        <v>13.5</v>
      </c>
      <c r="M83" s="4" t="s">
        <v>24</v>
      </c>
      <c r="N83" s="4" t="s">
        <v>24</v>
      </c>
      <c r="O83" s="4" t="s">
        <v>24</v>
      </c>
      <c r="P83" s="4" t="s">
        <v>24</v>
      </c>
      <c r="Q83" s="4" t="s">
        <v>24</v>
      </c>
      <c r="R83" s="4" t="s">
        <v>24</v>
      </c>
      <c r="S83" s="4" t="s">
        <v>24</v>
      </c>
      <c r="T83" s="4" t="s">
        <v>24</v>
      </c>
      <c r="U83" s="4" t="s">
        <v>24</v>
      </c>
      <c r="V83" s="4" t="s">
        <v>24</v>
      </c>
      <c r="W83" s="4" t="s">
        <v>24</v>
      </c>
      <c r="X83" s="2" t="s">
        <v>24</v>
      </c>
      <c r="Y83" s="2" t="s">
        <v>24</v>
      </c>
      <c r="Z83" s="2" t="s">
        <v>24</v>
      </c>
      <c r="AA83" s="2" t="s">
        <v>24</v>
      </c>
      <c r="AB83" s="2" t="s">
        <v>24</v>
      </c>
      <c r="AC83" s="2" t="s">
        <v>24</v>
      </c>
    </row>
    <row r="84" spans="1:29" ht="12.95" customHeight="1" x14ac:dyDescent="0.2">
      <c r="A84" s="214"/>
      <c r="B84" s="217"/>
      <c r="C84" s="104" t="s">
        <v>121</v>
      </c>
      <c r="D84" s="200"/>
      <c r="E84" s="191"/>
      <c r="F84" s="6">
        <v>6.5</v>
      </c>
      <c r="G84" s="6">
        <v>6.9</v>
      </c>
      <c r="H84" s="6">
        <v>7.07</v>
      </c>
      <c r="I84" s="6">
        <v>7.21</v>
      </c>
      <c r="J84" s="6">
        <v>8.5</v>
      </c>
      <c r="K84" s="6">
        <v>13</v>
      </c>
      <c r="L84" s="6">
        <v>13</v>
      </c>
      <c r="M84" s="4" t="s">
        <v>24</v>
      </c>
      <c r="N84" s="4" t="s">
        <v>24</v>
      </c>
      <c r="O84" s="4" t="s">
        <v>24</v>
      </c>
      <c r="P84" s="4" t="s">
        <v>24</v>
      </c>
      <c r="Q84" s="4" t="s">
        <v>24</v>
      </c>
      <c r="R84" s="4" t="s">
        <v>24</v>
      </c>
      <c r="S84" s="4" t="s">
        <v>24</v>
      </c>
      <c r="T84" s="4" t="s">
        <v>24</v>
      </c>
      <c r="U84" s="4" t="s">
        <v>24</v>
      </c>
      <c r="V84" s="4" t="s">
        <v>24</v>
      </c>
      <c r="W84" s="4" t="s">
        <v>24</v>
      </c>
      <c r="X84" s="2" t="s">
        <v>24</v>
      </c>
      <c r="Y84" s="2" t="s">
        <v>24</v>
      </c>
      <c r="Z84" s="2" t="s">
        <v>24</v>
      </c>
      <c r="AA84" s="2" t="s">
        <v>24</v>
      </c>
      <c r="AB84" s="2" t="s">
        <v>24</v>
      </c>
      <c r="AC84" s="2" t="s">
        <v>24</v>
      </c>
    </row>
    <row r="85" spans="1:29" ht="12.95" customHeight="1" x14ac:dyDescent="0.2">
      <c r="A85" s="214"/>
      <c r="B85" s="217"/>
      <c r="C85" s="104" t="s">
        <v>120</v>
      </c>
      <c r="D85" s="201"/>
      <c r="E85" s="191"/>
      <c r="F85" s="6">
        <v>6</v>
      </c>
      <c r="G85" s="6">
        <v>6</v>
      </c>
      <c r="H85" s="6">
        <v>6.15</v>
      </c>
      <c r="I85" s="6">
        <v>6.27</v>
      </c>
      <c r="J85" s="6">
        <v>7.5</v>
      </c>
      <c r="K85" s="6">
        <v>11</v>
      </c>
      <c r="L85" s="6">
        <v>11</v>
      </c>
      <c r="M85" s="6">
        <v>11</v>
      </c>
      <c r="N85" s="6">
        <v>11</v>
      </c>
      <c r="O85" s="6">
        <v>11</v>
      </c>
      <c r="P85" s="4" t="s">
        <v>24</v>
      </c>
      <c r="Q85" s="4" t="s">
        <v>24</v>
      </c>
      <c r="R85" s="4" t="s">
        <v>24</v>
      </c>
      <c r="S85" s="4" t="s">
        <v>24</v>
      </c>
      <c r="T85" s="4" t="s">
        <v>24</v>
      </c>
      <c r="U85" s="4" t="s">
        <v>24</v>
      </c>
      <c r="V85" s="4" t="s">
        <v>24</v>
      </c>
      <c r="W85" s="4" t="s">
        <v>24</v>
      </c>
      <c r="X85" s="2" t="s">
        <v>24</v>
      </c>
      <c r="Y85" s="2" t="s">
        <v>24</v>
      </c>
      <c r="Z85" s="2" t="s">
        <v>24</v>
      </c>
      <c r="AA85" s="2" t="s">
        <v>24</v>
      </c>
      <c r="AB85" s="2" t="s">
        <v>24</v>
      </c>
      <c r="AC85" s="2" t="s">
        <v>24</v>
      </c>
    </row>
    <row r="86" spans="1:29" ht="19.5" customHeight="1" x14ac:dyDescent="0.2">
      <c r="A86" s="214"/>
      <c r="B86" s="217"/>
      <c r="C86" s="104" t="s">
        <v>122</v>
      </c>
      <c r="D86" s="91" t="s">
        <v>125</v>
      </c>
      <c r="E86" s="191"/>
      <c r="F86" s="6" t="s">
        <v>24</v>
      </c>
      <c r="G86" s="4" t="s">
        <v>24</v>
      </c>
      <c r="H86" s="6">
        <v>7.9</v>
      </c>
      <c r="I86" s="6">
        <v>8.6999999999999993</v>
      </c>
      <c r="J86" s="6">
        <v>10.5</v>
      </c>
      <c r="K86" s="6">
        <v>16</v>
      </c>
      <c r="L86" s="6">
        <v>16</v>
      </c>
      <c r="M86" s="6">
        <v>16</v>
      </c>
      <c r="N86" s="6">
        <v>16</v>
      </c>
      <c r="O86" s="4" t="s">
        <v>24</v>
      </c>
      <c r="P86" s="4" t="s">
        <v>24</v>
      </c>
      <c r="Q86" s="4" t="s">
        <v>24</v>
      </c>
      <c r="R86" s="4" t="s">
        <v>24</v>
      </c>
      <c r="S86" s="4" t="s">
        <v>24</v>
      </c>
      <c r="T86" s="4" t="s">
        <v>24</v>
      </c>
      <c r="U86" s="4" t="s">
        <v>24</v>
      </c>
      <c r="V86" s="4" t="s">
        <v>24</v>
      </c>
      <c r="W86" s="4" t="s">
        <v>24</v>
      </c>
      <c r="X86" s="2" t="s">
        <v>24</v>
      </c>
      <c r="Y86" s="2" t="s">
        <v>24</v>
      </c>
      <c r="Z86" s="2" t="s">
        <v>24</v>
      </c>
      <c r="AA86" s="2" t="s">
        <v>24</v>
      </c>
      <c r="AB86" s="2" t="s">
        <v>24</v>
      </c>
      <c r="AC86" s="2" t="s">
        <v>24</v>
      </c>
    </row>
    <row r="87" spans="1:29" ht="12.95" customHeight="1" x14ac:dyDescent="0.2">
      <c r="A87" s="214"/>
      <c r="B87" s="217"/>
      <c r="C87" s="104" t="s">
        <v>67</v>
      </c>
      <c r="D87" s="204" t="s">
        <v>110</v>
      </c>
      <c r="E87" s="191"/>
      <c r="F87" s="4" t="s">
        <v>24</v>
      </c>
      <c r="G87" s="4" t="s">
        <v>24</v>
      </c>
      <c r="H87" s="4" t="s">
        <v>24</v>
      </c>
      <c r="I87" s="4" t="s">
        <v>24</v>
      </c>
      <c r="J87" s="4" t="s">
        <v>24</v>
      </c>
      <c r="K87" s="4" t="s">
        <v>24</v>
      </c>
      <c r="L87" s="4" t="s">
        <v>24</v>
      </c>
      <c r="M87" s="6">
        <v>14</v>
      </c>
      <c r="N87" s="6">
        <v>14</v>
      </c>
      <c r="O87" s="4" t="s">
        <v>24</v>
      </c>
      <c r="P87" s="4" t="s">
        <v>24</v>
      </c>
      <c r="Q87" s="4" t="s">
        <v>24</v>
      </c>
      <c r="R87" s="4" t="s">
        <v>24</v>
      </c>
      <c r="S87" s="4" t="s">
        <v>24</v>
      </c>
      <c r="T87" s="4" t="s">
        <v>24</v>
      </c>
      <c r="U87" s="4" t="s">
        <v>24</v>
      </c>
      <c r="V87" s="4" t="s">
        <v>24</v>
      </c>
      <c r="W87" s="4" t="s">
        <v>24</v>
      </c>
      <c r="X87" s="2" t="s">
        <v>24</v>
      </c>
      <c r="Y87" s="2" t="s">
        <v>24</v>
      </c>
      <c r="Z87" s="2" t="s">
        <v>24</v>
      </c>
      <c r="AA87" s="2" t="s">
        <v>24</v>
      </c>
      <c r="AB87" s="2" t="s">
        <v>24</v>
      </c>
      <c r="AC87" s="2" t="s">
        <v>24</v>
      </c>
    </row>
    <row r="88" spans="1:29" ht="12.95" customHeight="1" x14ac:dyDescent="0.2">
      <c r="A88" s="214"/>
      <c r="B88" s="217"/>
      <c r="C88" s="104" t="s">
        <v>68</v>
      </c>
      <c r="D88" s="205"/>
      <c r="E88" s="191"/>
      <c r="F88" s="4" t="s">
        <v>24</v>
      </c>
      <c r="G88" s="4" t="s">
        <v>24</v>
      </c>
      <c r="H88" s="4" t="s">
        <v>24</v>
      </c>
      <c r="I88" s="4" t="s">
        <v>24</v>
      </c>
      <c r="J88" s="4" t="s">
        <v>24</v>
      </c>
      <c r="K88" s="4" t="s">
        <v>24</v>
      </c>
      <c r="L88" s="4" t="s">
        <v>24</v>
      </c>
      <c r="M88" s="6">
        <v>14</v>
      </c>
      <c r="N88" s="6">
        <v>14</v>
      </c>
      <c r="O88" s="4" t="s">
        <v>24</v>
      </c>
      <c r="P88" s="4" t="s">
        <v>24</v>
      </c>
      <c r="Q88" s="4" t="s">
        <v>24</v>
      </c>
      <c r="R88" s="4" t="s">
        <v>24</v>
      </c>
      <c r="S88" s="4" t="s">
        <v>24</v>
      </c>
      <c r="T88" s="4" t="s">
        <v>24</v>
      </c>
      <c r="U88" s="4" t="s">
        <v>24</v>
      </c>
      <c r="V88" s="4" t="s">
        <v>24</v>
      </c>
      <c r="W88" s="4" t="s">
        <v>24</v>
      </c>
      <c r="X88" s="2" t="s">
        <v>24</v>
      </c>
      <c r="Y88" s="2" t="s">
        <v>24</v>
      </c>
      <c r="Z88" s="2" t="s">
        <v>24</v>
      </c>
      <c r="AA88" s="2" t="s">
        <v>24</v>
      </c>
      <c r="AB88" s="2" t="s">
        <v>24</v>
      </c>
      <c r="AC88" s="2" t="s">
        <v>24</v>
      </c>
    </row>
    <row r="89" spans="1:29" ht="12.95" customHeight="1" x14ac:dyDescent="0.2">
      <c r="A89" s="214"/>
      <c r="B89" s="217"/>
      <c r="C89" s="104" t="s">
        <v>123</v>
      </c>
      <c r="D89" s="205"/>
      <c r="E89" s="191"/>
      <c r="F89" s="4" t="s">
        <v>24</v>
      </c>
      <c r="G89" s="4" t="s">
        <v>24</v>
      </c>
      <c r="H89" s="4" t="s">
        <v>24</v>
      </c>
      <c r="I89" s="4" t="s">
        <v>24</v>
      </c>
      <c r="J89" s="4" t="s">
        <v>24</v>
      </c>
      <c r="K89" s="4" t="s">
        <v>24</v>
      </c>
      <c r="L89" s="4" t="s">
        <v>24</v>
      </c>
      <c r="M89" s="6">
        <v>14</v>
      </c>
      <c r="N89" s="6">
        <v>14</v>
      </c>
      <c r="O89" s="4" t="s">
        <v>24</v>
      </c>
      <c r="P89" s="4" t="s">
        <v>24</v>
      </c>
      <c r="Q89" s="4" t="s">
        <v>24</v>
      </c>
      <c r="R89" s="4" t="s">
        <v>24</v>
      </c>
      <c r="S89" s="4" t="s">
        <v>24</v>
      </c>
      <c r="T89" s="4" t="s">
        <v>24</v>
      </c>
      <c r="U89" s="4" t="s">
        <v>24</v>
      </c>
      <c r="V89" s="4" t="s">
        <v>24</v>
      </c>
      <c r="W89" s="4" t="s">
        <v>24</v>
      </c>
      <c r="X89" s="2" t="s">
        <v>24</v>
      </c>
      <c r="Y89" s="2" t="s">
        <v>24</v>
      </c>
      <c r="Z89" s="2" t="s">
        <v>24</v>
      </c>
      <c r="AA89" s="2" t="s">
        <v>24</v>
      </c>
      <c r="AB89" s="2" t="s">
        <v>24</v>
      </c>
      <c r="AC89" s="2" t="s">
        <v>24</v>
      </c>
    </row>
    <row r="90" spans="1:29" ht="12.95" customHeight="1" x14ac:dyDescent="0.2">
      <c r="A90" s="214"/>
      <c r="B90" s="217"/>
      <c r="C90" s="104" t="s">
        <v>69</v>
      </c>
      <c r="D90" s="205"/>
      <c r="E90" s="191"/>
      <c r="F90" s="4" t="s">
        <v>24</v>
      </c>
      <c r="G90" s="4" t="s">
        <v>24</v>
      </c>
      <c r="H90" s="4" t="s">
        <v>24</v>
      </c>
      <c r="I90" s="4" t="s">
        <v>24</v>
      </c>
      <c r="J90" s="4" t="s">
        <v>24</v>
      </c>
      <c r="K90" s="4" t="s">
        <v>24</v>
      </c>
      <c r="L90" s="4" t="s">
        <v>24</v>
      </c>
      <c r="M90" s="6">
        <v>16</v>
      </c>
      <c r="N90" s="6">
        <v>16</v>
      </c>
      <c r="O90" s="4" t="s">
        <v>24</v>
      </c>
      <c r="P90" s="4" t="s">
        <v>24</v>
      </c>
      <c r="Q90" s="4" t="s">
        <v>24</v>
      </c>
      <c r="R90" s="4" t="s">
        <v>24</v>
      </c>
      <c r="S90" s="4" t="s">
        <v>24</v>
      </c>
      <c r="T90" s="4" t="s">
        <v>24</v>
      </c>
      <c r="U90" s="4" t="s">
        <v>24</v>
      </c>
      <c r="V90" s="4" t="s">
        <v>24</v>
      </c>
      <c r="W90" s="4" t="s">
        <v>24</v>
      </c>
      <c r="X90" s="2" t="s">
        <v>24</v>
      </c>
      <c r="Y90" s="2" t="s">
        <v>24</v>
      </c>
      <c r="Z90" s="2" t="s">
        <v>24</v>
      </c>
      <c r="AA90" s="2" t="s">
        <v>24</v>
      </c>
      <c r="AB90" s="2" t="s">
        <v>24</v>
      </c>
      <c r="AC90" s="2" t="s">
        <v>24</v>
      </c>
    </row>
    <row r="91" spans="1:29" ht="17.25" customHeight="1" x14ac:dyDescent="0.2">
      <c r="A91" s="214"/>
      <c r="B91" s="217"/>
      <c r="C91" s="103" t="s">
        <v>119</v>
      </c>
      <c r="D91" s="206"/>
      <c r="E91" s="191"/>
      <c r="F91" s="4" t="s">
        <v>24</v>
      </c>
      <c r="G91" s="4" t="s">
        <v>24</v>
      </c>
      <c r="H91" s="4" t="s">
        <v>24</v>
      </c>
      <c r="I91" s="4" t="s">
        <v>24</v>
      </c>
      <c r="J91" s="4" t="s">
        <v>24</v>
      </c>
      <c r="K91" s="4" t="s">
        <v>24</v>
      </c>
      <c r="L91" s="4" t="s">
        <v>24</v>
      </c>
      <c r="M91" s="4" t="s">
        <v>24</v>
      </c>
      <c r="N91" s="4" t="s">
        <v>24</v>
      </c>
      <c r="O91" s="6">
        <v>14</v>
      </c>
      <c r="P91" s="4" t="s">
        <v>24</v>
      </c>
      <c r="Q91" s="4" t="s">
        <v>24</v>
      </c>
      <c r="R91" s="4" t="s">
        <v>24</v>
      </c>
      <c r="S91" s="4" t="s">
        <v>24</v>
      </c>
      <c r="T91" s="4" t="s">
        <v>24</v>
      </c>
      <c r="U91" s="4" t="s">
        <v>24</v>
      </c>
      <c r="V91" s="4" t="s">
        <v>24</v>
      </c>
      <c r="W91" s="4" t="s">
        <v>24</v>
      </c>
      <c r="X91" s="2" t="s">
        <v>24</v>
      </c>
      <c r="Y91" s="2" t="s">
        <v>24</v>
      </c>
      <c r="Z91" s="2" t="s">
        <v>24</v>
      </c>
      <c r="AA91" s="2" t="s">
        <v>24</v>
      </c>
      <c r="AB91" s="2" t="s">
        <v>24</v>
      </c>
      <c r="AC91" s="2" t="s">
        <v>24</v>
      </c>
    </row>
    <row r="92" spans="1:29" ht="20.25" customHeight="1" x14ac:dyDescent="0.2">
      <c r="A92" s="215"/>
      <c r="B92" s="218"/>
      <c r="C92" s="104" t="s">
        <v>124</v>
      </c>
      <c r="D92" s="13" t="s">
        <v>125</v>
      </c>
      <c r="E92" s="192"/>
      <c r="F92" s="4" t="s">
        <v>24</v>
      </c>
      <c r="G92" s="4" t="s">
        <v>24</v>
      </c>
      <c r="H92" s="4">
        <v>7.9</v>
      </c>
      <c r="I92" s="4">
        <v>8.6999999999999993</v>
      </c>
      <c r="J92" s="4" t="s">
        <v>24</v>
      </c>
      <c r="K92" s="4" t="s">
        <v>24</v>
      </c>
      <c r="L92" s="4" t="s">
        <v>24</v>
      </c>
      <c r="M92" s="4" t="s">
        <v>24</v>
      </c>
      <c r="N92" s="4" t="s">
        <v>24</v>
      </c>
      <c r="O92" s="6">
        <v>16</v>
      </c>
      <c r="P92" s="4" t="s">
        <v>24</v>
      </c>
      <c r="Q92" s="4" t="s">
        <v>24</v>
      </c>
      <c r="R92" s="4" t="s">
        <v>24</v>
      </c>
      <c r="S92" s="4" t="s">
        <v>24</v>
      </c>
      <c r="T92" s="4" t="s">
        <v>24</v>
      </c>
      <c r="U92" s="4" t="s">
        <v>24</v>
      </c>
      <c r="V92" s="4" t="s">
        <v>24</v>
      </c>
      <c r="W92" s="4" t="s">
        <v>24</v>
      </c>
      <c r="X92" s="2" t="s">
        <v>24</v>
      </c>
      <c r="Y92" s="2" t="s">
        <v>24</v>
      </c>
      <c r="Z92" s="2" t="s">
        <v>24</v>
      </c>
      <c r="AA92" s="2" t="s">
        <v>24</v>
      </c>
      <c r="AB92" s="2" t="s">
        <v>24</v>
      </c>
      <c r="AC92" s="2" t="s">
        <v>24</v>
      </c>
    </row>
    <row r="93" spans="1:29" ht="12.95" customHeight="1" x14ac:dyDescent="0.2">
      <c r="A93" s="95" t="s">
        <v>222</v>
      </c>
      <c r="B93" s="92" t="s">
        <v>66</v>
      </c>
      <c r="C93" s="84" t="s">
        <v>128</v>
      </c>
      <c r="D93" s="92" t="s">
        <v>110</v>
      </c>
      <c r="E93" s="12" t="s">
        <v>55</v>
      </c>
      <c r="F93" s="4" t="s">
        <v>24</v>
      </c>
      <c r="G93" s="4" t="s">
        <v>24</v>
      </c>
      <c r="H93" s="4" t="s">
        <v>24</v>
      </c>
      <c r="I93" s="6" t="s">
        <v>24</v>
      </c>
      <c r="J93" s="6">
        <v>0.3</v>
      </c>
      <c r="K93" s="6">
        <v>0.44</v>
      </c>
      <c r="L93" s="6">
        <v>0.44</v>
      </c>
      <c r="M93" s="6">
        <v>0.44</v>
      </c>
      <c r="N93" s="6">
        <v>0.44</v>
      </c>
      <c r="O93" s="6">
        <v>0.44</v>
      </c>
      <c r="P93" s="6">
        <v>0.5</v>
      </c>
      <c r="Q93" s="6">
        <v>0.53</v>
      </c>
      <c r="R93" s="6">
        <v>0.53</v>
      </c>
      <c r="S93" s="6">
        <v>0.53</v>
      </c>
      <c r="T93" s="6">
        <v>0.53</v>
      </c>
      <c r="U93" s="6">
        <v>0.53</v>
      </c>
      <c r="V93" s="6">
        <v>0.53</v>
      </c>
      <c r="W93" s="6">
        <v>0.53</v>
      </c>
      <c r="X93" s="1">
        <v>0.56000000000000005</v>
      </c>
      <c r="Y93" s="2" t="s">
        <v>24</v>
      </c>
      <c r="Z93" s="2" t="s">
        <v>24</v>
      </c>
      <c r="AA93" s="2" t="s">
        <v>24</v>
      </c>
      <c r="AB93" s="2" t="s">
        <v>24</v>
      </c>
      <c r="AC93" s="2" t="s">
        <v>24</v>
      </c>
    </row>
    <row r="94" spans="1:29" s="105" customFormat="1" ht="12.95" customHeight="1" x14ac:dyDescent="0.2">
      <c r="A94" s="89" t="s">
        <v>94</v>
      </c>
      <c r="B94" s="82" t="s">
        <v>195</v>
      </c>
      <c r="C94" s="83" t="s">
        <v>95</v>
      </c>
      <c r="D94" s="91" t="s">
        <v>103</v>
      </c>
      <c r="E94" s="12" t="s">
        <v>55</v>
      </c>
      <c r="F94" s="15">
        <v>0.34</v>
      </c>
      <c r="G94" s="15">
        <v>0.38</v>
      </c>
      <c r="H94" s="15">
        <v>0.38</v>
      </c>
      <c r="I94" s="15">
        <v>0.42</v>
      </c>
      <c r="J94" s="15">
        <v>0.42</v>
      </c>
      <c r="K94" s="15">
        <v>0.78</v>
      </c>
      <c r="L94" s="15">
        <v>0.85</v>
      </c>
      <c r="M94" s="15">
        <v>0.96</v>
      </c>
      <c r="N94" s="15">
        <v>0.99</v>
      </c>
      <c r="O94" s="15">
        <v>0.99</v>
      </c>
      <c r="P94" s="15">
        <v>0.99</v>
      </c>
      <c r="Q94" s="15">
        <v>1.04</v>
      </c>
      <c r="R94" s="15">
        <v>1.04</v>
      </c>
      <c r="S94" s="15">
        <v>1.04</v>
      </c>
      <c r="T94" s="15">
        <v>1.24</v>
      </c>
      <c r="U94" s="15">
        <v>1.41</v>
      </c>
      <c r="V94" s="15">
        <v>1.64</v>
      </c>
      <c r="W94" s="15">
        <v>1.64</v>
      </c>
      <c r="X94" s="17">
        <v>1.73</v>
      </c>
      <c r="Y94" s="58">
        <v>2.04</v>
      </c>
      <c r="Z94" s="59">
        <v>2.59</v>
      </c>
      <c r="AA94" s="62">
        <v>2.42</v>
      </c>
      <c r="AB94" s="62">
        <v>2.5499999999999998</v>
      </c>
      <c r="AC94" s="40">
        <v>2.6</v>
      </c>
    </row>
    <row r="95" spans="1:29" ht="12.95" customHeight="1" x14ac:dyDescent="0.2">
      <c r="A95" s="193" t="s">
        <v>70</v>
      </c>
      <c r="B95" s="196" t="s">
        <v>66</v>
      </c>
      <c r="C95" s="81" t="s">
        <v>27</v>
      </c>
      <c r="D95" s="187" t="s">
        <v>110</v>
      </c>
      <c r="E95" s="188" t="s">
        <v>33</v>
      </c>
      <c r="F95" s="4" t="s">
        <v>24</v>
      </c>
      <c r="G95" s="4" t="s">
        <v>24</v>
      </c>
      <c r="H95" s="4" t="s">
        <v>24</v>
      </c>
      <c r="I95" s="4" t="s">
        <v>24</v>
      </c>
      <c r="J95" s="4" t="s">
        <v>24</v>
      </c>
      <c r="K95" s="4" t="s">
        <v>24</v>
      </c>
      <c r="L95" s="4" t="s">
        <v>24</v>
      </c>
      <c r="M95" s="4" t="s">
        <v>24</v>
      </c>
      <c r="N95" s="4" t="s">
        <v>24</v>
      </c>
      <c r="O95" s="4" t="s">
        <v>24</v>
      </c>
      <c r="P95" s="4" t="s">
        <v>24</v>
      </c>
      <c r="Q95" s="4" t="s">
        <v>24</v>
      </c>
      <c r="R95" s="4" t="s">
        <v>24</v>
      </c>
      <c r="S95" s="4" t="s">
        <v>24</v>
      </c>
      <c r="T95" s="4" t="s">
        <v>24</v>
      </c>
      <c r="U95" s="15">
        <v>25.11</v>
      </c>
      <c r="V95" s="15">
        <v>26.38</v>
      </c>
      <c r="W95" s="15">
        <v>27.72</v>
      </c>
      <c r="X95" s="17">
        <v>30.17</v>
      </c>
      <c r="Y95" s="17">
        <v>36.840000000000003</v>
      </c>
      <c r="Z95" s="17">
        <v>37.71</v>
      </c>
      <c r="AA95" s="62">
        <v>43.28</v>
      </c>
      <c r="AB95" s="62">
        <v>45.24</v>
      </c>
      <c r="AC95" s="62">
        <v>55.55</v>
      </c>
    </row>
    <row r="96" spans="1:29" ht="12.95" customHeight="1" x14ac:dyDescent="0.2">
      <c r="A96" s="194"/>
      <c r="B96" s="197"/>
      <c r="C96" s="84" t="s">
        <v>199</v>
      </c>
      <c r="D96" s="188"/>
      <c r="E96" s="188"/>
      <c r="F96" s="4" t="s">
        <v>24</v>
      </c>
      <c r="G96" s="4" t="s">
        <v>24</v>
      </c>
      <c r="H96" s="4" t="s">
        <v>24</v>
      </c>
      <c r="I96" s="4" t="s">
        <v>24</v>
      </c>
      <c r="J96" s="4" t="s">
        <v>24</v>
      </c>
      <c r="K96" s="4" t="s">
        <v>24</v>
      </c>
      <c r="L96" s="4" t="s">
        <v>24</v>
      </c>
      <c r="M96" s="4" t="s">
        <v>24</v>
      </c>
      <c r="N96" s="4" t="s">
        <v>24</v>
      </c>
      <c r="O96" s="9">
        <v>14</v>
      </c>
      <c r="P96" s="6">
        <v>22.8</v>
      </c>
      <c r="Q96" s="6">
        <v>25.11</v>
      </c>
      <c r="R96" s="6">
        <v>25.11</v>
      </c>
      <c r="S96" s="6">
        <v>25.11</v>
      </c>
      <c r="T96" s="6">
        <v>25.11</v>
      </c>
      <c r="U96" s="4" t="s">
        <v>24</v>
      </c>
      <c r="V96" s="4" t="s">
        <v>24</v>
      </c>
      <c r="W96" s="4" t="s">
        <v>24</v>
      </c>
      <c r="X96" s="4" t="s">
        <v>24</v>
      </c>
      <c r="Y96" s="2" t="s">
        <v>24</v>
      </c>
      <c r="Z96" s="2" t="s">
        <v>24</v>
      </c>
      <c r="AA96" s="2" t="s">
        <v>24</v>
      </c>
      <c r="AB96" s="2" t="s">
        <v>24</v>
      </c>
      <c r="AC96" s="2" t="s">
        <v>24</v>
      </c>
    </row>
    <row r="97" spans="1:29" ht="12.95" customHeight="1" x14ac:dyDescent="0.2">
      <c r="A97" s="194"/>
      <c r="B97" s="197"/>
      <c r="C97" s="84" t="s">
        <v>71</v>
      </c>
      <c r="D97" s="188"/>
      <c r="E97" s="188"/>
      <c r="F97" s="4" t="s">
        <v>24</v>
      </c>
      <c r="G97" s="4" t="s">
        <v>24</v>
      </c>
      <c r="H97" s="4" t="s">
        <v>24</v>
      </c>
      <c r="I97" s="4" t="s">
        <v>24</v>
      </c>
      <c r="J97" s="4" t="s">
        <v>24</v>
      </c>
      <c r="K97" s="4" t="s">
        <v>24</v>
      </c>
      <c r="L97" s="4" t="s">
        <v>24</v>
      </c>
      <c r="M97" s="4" t="s">
        <v>24</v>
      </c>
      <c r="N97" s="4" t="s">
        <v>24</v>
      </c>
      <c r="O97" s="9">
        <v>14</v>
      </c>
      <c r="P97" s="6">
        <v>18.3</v>
      </c>
      <c r="Q97" s="6">
        <v>20.09</v>
      </c>
      <c r="R97" s="6">
        <v>20.09</v>
      </c>
      <c r="S97" s="6">
        <v>22.87</v>
      </c>
      <c r="T97" s="6">
        <v>22.87</v>
      </c>
      <c r="U97" s="4" t="s">
        <v>24</v>
      </c>
      <c r="V97" s="4" t="s">
        <v>24</v>
      </c>
      <c r="W97" s="4" t="s">
        <v>24</v>
      </c>
      <c r="X97" s="2" t="s">
        <v>24</v>
      </c>
      <c r="Y97" s="2" t="s">
        <v>24</v>
      </c>
      <c r="Z97" s="2" t="s">
        <v>24</v>
      </c>
      <c r="AA97" s="2" t="s">
        <v>24</v>
      </c>
      <c r="AB97" s="2" t="s">
        <v>24</v>
      </c>
      <c r="AC97" s="2" t="s">
        <v>24</v>
      </c>
    </row>
    <row r="98" spans="1:29" ht="12.95" customHeight="1" x14ac:dyDescent="0.2">
      <c r="A98" s="194"/>
      <c r="B98" s="197"/>
      <c r="C98" s="84" t="s">
        <v>200</v>
      </c>
      <c r="D98" s="188"/>
      <c r="E98" s="188"/>
      <c r="F98" s="6">
        <v>9.5</v>
      </c>
      <c r="G98" s="4" t="s">
        <v>24</v>
      </c>
      <c r="H98" s="4" t="s">
        <v>24</v>
      </c>
      <c r="I98" s="4" t="s">
        <v>24</v>
      </c>
      <c r="J98" s="4" t="s">
        <v>24</v>
      </c>
      <c r="K98" s="4" t="s">
        <v>24</v>
      </c>
      <c r="L98" s="4" t="s">
        <v>24</v>
      </c>
      <c r="M98" s="4" t="s">
        <v>24</v>
      </c>
      <c r="N98" s="4" t="s">
        <v>24</v>
      </c>
      <c r="O98" s="4" t="s">
        <v>24</v>
      </c>
      <c r="P98" s="4" t="s">
        <v>24</v>
      </c>
      <c r="Q98" s="4" t="s">
        <v>24</v>
      </c>
      <c r="R98" s="4" t="s">
        <v>24</v>
      </c>
      <c r="S98" s="4" t="s">
        <v>24</v>
      </c>
      <c r="T98" s="4" t="s">
        <v>24</v>
      </c>
      <c r="U98" s="4" t="s">
        <v>24</v>
      </c>
      <c r="V98" s="4" t="s">
        <v>24</v>
      </c>
      <c r="W98" s="4" t="s">
        <v>24</v>
      </c>
      <c r="X98" s="2" t="s">
        <v>24</v>
      </c>
      <c r="Y98" s="2" t="s">
        <v>24</v>
      </c>
      <c r="Z98" s="2" t="s">
        <v>24</v>
      </c>
      <c r="AA98" s="2" t="s">
        <v>24</v>
      </c>
      <c r="AB98" s="2" t="s">
        <v>24</v>
      </c>
      <c r="AC98" s="2" t="s">
        <v>24</v>
      </c>
    </row>
    <row r="99" spans="1:29" ht="12.95" customHeight="1" x14ac:dyDescent="0.2">
      <c r="A99" s="194"/>
      <c r="B99" s="197"/>
      <c r="C99" s="84" t="s">
        <v>201</v>
      </c>
      <c r="D99" s="188"/>
      <c r="E99" s="188"/>
      <c r="F99" s="6">
        <v>9</v>
      </c>
      <c r="G99" s="4" t="s">
        <v>24</v>
      </c>
      <c r="H99" s="4" t="s">
        <v>24</v>
      </c>
      <c r="I99" s="4" t="s">
        <v>24</v>
      </c>
      <c r="J99" s="4" t="s">
        <v>24</v>
      </c>
      <c r="K99" s="4" t="s">
        <v>24</v>
      </c>
      <c r="L99" s="4" t="s">
        <v>24</v>
      </c>
      <c r="M99" s="4" t="s">
        <v>24</v>
      </c>
      <c r="N99" s="4" t="s">
        <v>24</v>
      </c>
      <c r="O99" s="4" t="s">
        <v>24</v>
      </c>
      <c r="P99" s="4" t="s">
        <v>24</v>
      </c>
      <c r="Q99" s="4" t="s">
        <v>24</v>
      </c>
      <c r="R99" s="4" t="s">
        <v>24</v>
      </c>
      <c r="S99" s="4" t="s">
        <v>24</v>
      </c>
      <c r="T99" s="4" t="s">
        <v>24</v>
      </c>
      <c r="U99" s="4" t="s">
        <v>24</v>
      </c>
      <c r="V99" s="4" t="s">
        <v>24</v>
      </c>
      <c r="W99" s="4" t="s">
        <v>24</v>
      </c>
      <c r="X99" s="2" t="s">
        <v>24</v>
      </c>
      <c r="Y99" s="2" t="s">
        <v>24</v>
      </c>
      <c r="Z99" s="2" t="s">
        <v>24</v>
      </c>
      <c r="AA99" s="2" t="s">
        <v>24</v>
      </c>
      <c r="AB99" s="2" t="s">
        <v>24</v>
      </c>
      <c r="AC99" s="2" t="s">
        <v>24</v>
      </c>
    </row>
    <row r="100" spans="1:29" ht="12.95" customHeight="1" x14ac:dyDescent="0.2">
      <c r="A100" s="194"/>
      <c r="B100" s="197"/>
      <c r="C100" s="84" t="s">
        <v>72</v>
      </c>
      <c r="D100" s="188"/>
      <c r="E100" s="188"/>
      <c r="F100" s="6">
        <v>8.5</v>
      </c>
      <c r="G100" s="4" t="s">
        <v>24</v>
      </c>
      <c r="H100" s="4" t="s">
        <v>24</v>
      </c>
      <c r="I100" s="4" t="s">
        <v>24</v>
      </c>
      <c r="J100" s="4" t="s">
        <v>24</v>
      </c>
      <c r="K100" s="4" t="s">
        <v>24</v>
      </c>
      <c r="L100" s="4" t="s">
        <v>24</v>
      </c>
      <c r="M100" s="4" t="s">
        <v>24</v>
      </c>
      <c r="N100" s="4" t="s">
        <v>24</v>
      </c>
      <c r="O100" s="4" t="s">
        <v>24</v>
      </c>
      <c r="P100" s="4" t="s">
        <v>24</v>
      </c>
      <c r="Q100" s="4" t="s">
        <v>24</v>
      </c>
      <c r="R100" s="4" t="s">
        <v>24</v>
      </c>
      <c r="S100" s="4" t="s">
        <v>24</v>
      </c>
      <c r="T100" s="4" t="s">
        <v>24</v>
      </c>
      <c r="U100" s="4" t="s">
        <v>24</v>
      </c>
      <c r="V100" s="4" t="s">
        <v>24</v>
      </c>
      <c r="W100" s="4" t="s">
        <v>24</v>
      </c>
      <c r="X100" s="2" t="s">
        <v>24</v>
      </c>
      <c r="Y100" s="2" t="s">
        <v>24</v>
      </c>
      <c r="Z100" s="2" t="s">
        <v>24</v>
      </c>
      <c r="AA100" s="2" t="s">
        <v>24</v>
      </c>
      <c r="AB100" s="2" t="s">
        <v>24</v>
      </c>
      <c r="AC100" s="2" t="s">
        <v>24</v>
      </c>
    </row>
    <row r="101" spans="1:29" ht="12.95" customHeight="1" x14ac:dyDescent="0.2">
      <c r="A101" s="194"/>
      <c r="B101" s="197"/>
      <c r="C101" s="84" t="s">
        <v>203</v>
      </c>
      <c r="D101" s="188"/>
      <c r="E101" s="188"/>
      <c r="F101" s="9">
        <v>9.5</v>
      </c>
      <c r="G101" s="6">
        <v>9.6999999999999993</v>
      </c>
      <c r="H101" s="6">
        <v>9.6999999999999993</v>
      </c>
      <c r="I101" s="6">
        <v>10.18</v>
      </c>
      <c r="J101" s="6">
        <v>11</v>
      </c>
      <c r="K101" s="6">
        <v>14</v>
      </c>
      <c r="L101" s="6">
        <v>14</v>
      </c>
      <c r="M101" s="6">
        <v>14</v>
      </c>
      <c r="N101" s="6">
        <v>14</v>
      </c>
      <c r="O101" s="4" t="s">
        <v>24</v>
      </c>
      <c r="P101" s="4" t="s">
        <v>24</v>
      </c>
      <c r="Q101" s="4" t="s">
        <v>24</v>
      </c>
      <c r="R101" s="4" t="s">
        <v>24</v>
      </c>
      <c r="S101" s="4" t="s">
        <v>24</v>
      </c>
      <c r="T101" s="4" t="s">
        <v>24</v>
      </c>
      <c r="U101" s="4" t="s">
        <v>24</v>
      </c>
      <c r="V101" s="4" t="s">
        <v>24</v>
      </c>
      <c r="W101" s="4" t="s">
        <v>24</v>
      </c>
      <c r="X101" s="2" t="s">
        <v>24</v>
      </c>
      <c r="Y101" s="2" t="s">
        <v>24</v>
      </c>
      <c r="Z101" s="2" t="s">
        <v>24</v>
      </c>
      <c r="AA101" s="2" t="s">
        <v>24</v>
      </c>
      <c r="AB101" s="2" t="s">
        <v>24</v>
      </c>
      <c r="AC101" s="2" t="s">
        <v>24</v>
      </c>
    </row>
    <row r="102" spans="1:29" ht="12.95" customHeight="1" x14ac:dyDescent="0.2">
      <c r="A102" s="195"/>
      <c r="B102" s="198"/>
      <c r="C102" s="84" t="s">
        <v>202</v>
      </c>
      <c r="D102" s="189"/>
      <c r="E102" s="189"/>
      <c r="F102" s="9">
        <v>9</v>
      </c>
      <c r="G102" s="6">
        <v>9.1999999999999993</v>
      </c>
      <c r="H102" s="6">
        <v>9.1999999999999993</v>
      </c>
      <c r="I102" s="6">
        <v>9.66</v>
      </c>
      <c r="J102" s="6">
        <v>10.4</v>
      </c>
      <c r="K102" s="6">
        <v>13</v>
      </c>
      <c r="L102" s="6">
        <v>13</v>
      </c>
      <c r="M102" s="6">
        <v>13</v>
      </c>
      <c r="N102" s="6">
        <v>13</v>
      </c>
      <c r="O102" s="4" t="s">
        <v>24</v>
      </c>
      <c r="P102" s="4" t="s">
        <v>24</v>
      </c>
      <c r="Q102" s="4" t="s">
        <v>24</v>
      </c>
      <c r="R102" s="4" t="s">
        <v>24</v>
      </c>
      <c r="S102" s="4" t="s">
        <v>24</v>
      </c>
      <c r="T102" s="4" t="s">
        <v>24</v>
      </c>
      <c r="U102" s="4" t="s">
        <v>24</v>
      </c>
      <c r="V102" s="4" t="s">
        <v>24</v>
      </c>
      <c r="W102" s="4" t="s">
        <v>24</v>
      </c>
      <c r="X102" s="2" t="s">
        <v>24</v>
      </c>
      <c r="Y102" s="2" t="s">
        <v>24</v>
      </c>
      <c r="Z102" s="2" t="s">
        <v>24</v>
      </c>
      <c r="AA102" s="2" t="s">
        <v>24</v>
      </c>
      <c r="AB102" s="2" t="s">
        <v>24</v>
      </c>
      <c r="AC102" s="2" t="s">
        <v>24</v>
      </c>
    </row>
    <row r="103" spans="1:29" ht="12.95" customHeight="1" x14ac:dyDescent="0.2">
      <c r="A103" s="193" t="s">
        <v>73</v>
      </c>
      <c r="B103" s="196" t="s">
        <v>66</v>
      </c>
      <c r="C103" s="19" t="s">
        <v>118</v>
      </c>
      <c r="D103" s="187" t="s">
        <v>110</v>
      </c>
      <c r="E103" s="190" t="s">
        <v>33</v>
      </c>
      <c r="F103" s="4" t="s">
        <v>24</v>
      </c>
      <c r="G103" s="4" t="s">
        <v>24</v>
      </c>
      <c r="H103" s="4" t="s">
        <v>24</v>
      </c>
      <c r="I103" s="4" t="s">
        <v>24</v>
      </c>
      <c r="J103" s="4" t="s">
        <v>24</v>
      </c>
      <c r="K103" s="4" t="s">
        <v>24</v>
      </c>
      <c r="L103" s="4" t="s">
        <v>24</v>
      </c>
      <c r="M103" s="4" t="s">
        <v>24</v>
      </c>
      <c r="N103" s="4" t="s">
        <v>24</v>
      </c>
      <c r="O103" s="60">
        <v>9.8000000000000007</v>
      </c>
      <c r="P103" s="15">
        <v>13.2</v>
      </c>
      <c r="Q103" s="15">
        <v>13.98</v>
      </c>
      <c r="R103" s="15">
        <v>13.98</v>
      </c>
      <c r="S103" s="15">
        <v>13.98</v>
      </c>
      <c r="T103" s="4" t="s">
        <v>24</v>
      </c>
      <c r="U103" s="15">
        <v>15.33</v>
      </c>
      <c r="V103" s="15">
        <v>15.33</v>
      </c>
      <c r="W103" s="15">
        <v>15.33</v>
      </c>
      <c r="X103" s="17">
        <v>16.62</v>
      </c>
      <c r="Y103" s="17">
        <v>16.37</v>
      </c>
      <c r="Z103" s="17">
        <v>16.62</v>
      </c>
      <c r="AA103" s="62">
        <v>19.12</v>
      </c>
      <c r="AB103" s="62">
        <v>19.68</v>
      </c>
      <c r="AC103" s="62">
        <v>23.51</v>
      </c>
    </row>
    <row r="104" spans="1:29" ht="12.95" customHeight="1" x14ac:dyDescent="0.2">
      <c r="A104" s="194"/>
      <c r="B104" s="197"/>
      <c r="C104" s="19" t="s">
        <v>64</v>
      </c>
      <c r="D104" s="188"/>
      <c r="E104" s="191"/>
      <c r="F104" s="4" t="s">
        <v>24</v>
      </c>
      <c r="G104" s="4" t="s">
        <v>24</v>
      </c>
      <c r="H104" s="4" t="s">
        <v>24</v>
      </c>
      <c r="I104" s="4" t="s">
        <v>24</v>
      </c>
      <c r="J104" s="4" t="s">
        <v>24</v>
      </c>
      <c r="K104" s="4" t="s">
        <v>24</v>
      </c>
      <c r="L104" s="4" t="s">
        <v>24</v>
      </c>
      <c r="M104" s="4" t="s">
        <v>24</v>
      </c>
      <c r="N104" s="4" t="s">
        <v>24</v>
      </c>
      <c r="O104" s="60">
        <v>9.8000000000000007</v>
      </c>
      <c r="P104" s="15">
        <v>10.56</v>
      </c>
      <c r="Q104" s="15">
        <v>11.16</v>
      </c>
      <c r="R104" s="15">
        <v>11.16</v>
      </c>
      <c r="S104" s="15">
        <v>11.16</v>
      </c>
      <c r="T104" s="15">
        <v>11.16</v>
      </c>
      <c r="U104" s="15">
        <v>11.16</v>
      </c>
      <c r="V104" s="15">
        <v>11.16</v>
      </c>
      <c r="W104" s="15">
        <v>11.16</v>
      </c>
      <c r="X104" s="17">
        <v>12.13</v>
      </c>
      <c r="Y104" s="17">
        <v>12.13</v>
      </c>
      <c r="Z104" s="17">
        <v>14.07</v>
      </c>
      <c r="AA104" s="62">
        <v>14.07</v>
      </c>
      <c r="AB104" s="62">
        <v>15.64</v>
      </c>
      <c r="AC104" s="62">
        <v>19.350000000000001</v>
      </c>
    </row>
    <row r="105" spans="1:29" ht="12.95" customHeight="1" x14ac:dyDescent="0.2">
      <c r="A105" s="194"/>
      <c r="B105" s="197"/>
      <c r="C105" s="19" t="s">
        <v>251</v>
      </c>
      <c r="D105" s="188"/>
      <c r="E105" s="191"/>
      <c r="F105" s="4" t="s">
        <v>24</v>
      </c>
      <c r="G105" s="4" t="s">
        <v>24</v>
      </c>
      <c r="H105" s="4" t="s">
        <v>24</v>
      </c>
      <c r="I105" s="4" t="s">
        <v>24</v>
      </c>
      <c r="J105" s="4" t="s">
        <v>24</v>
      </c>
      <c r="K105" s="4" t="s">
        <v>24</v>
      </c>
      <c r="L105" s="4" t="s">
        <v>24</v>
      </c>
      <c r="M105" s="4" t="s">
        <v>24</v>
      </c>
      <c r="N105" s="4" t="s">
        <v>24</v>
      </c>
      <c r="O105" s="4" t="s">
        <v>24</v>
      </c>
      <c r="P105" s="4" t="s">
        <v>24</v>
      </c>
      <c r="Q105" s="4" t="s">
        <v>24</v>
      </c>
      <c r="R105" s="4" t="s">
        <v>24</v>
      </c>
      <c r="S105" s="4" t="s">
        <v>24</v>
      </c>
      <c r="T105" s="4" t="s">
        <v>24</v>
      </c>
      <c r="U105" s="4" t="s">
        <v>24</v>
      </c>
      <c r="V105" s="4" t="s">
        <v>24</v>
      </c>
      <c r="W105" s="4" t="s">
        <v>24</v>
      </c>
      <c r="X105" s="4" t="s">
        <v>24</v>
      </c>
      <c r="Y105" s="4" t="s">
        <v>24</v>
      </c>
      <c r="Z105" s="4" t="s">
        <v>24</v>
      </c>
      <c r="AA105" s="62">
        <v>19.07</v>
      </c>
      <c r="AB105" s="62">
        <v>20.76</v>
      </c>
      <c r="AC105" s="62">
        <v>26.23</v>
      </c>
    </row>
    <row r="106" spans="1:29" ht="12.95" customHeight="1" x14ac:dyDescent="0.2">
      <c r="A106" s="194"/>
      <c r="B106" s="197"/>
      <c r="C106" s="19" t="s">
        <v>90</v>
      </c>
      <c r="D106" s="13" t="s">
        <v>125</v>
      </c>
      <c r="E106" s="191"/>
      <c r="F106" s="4" t="s">
        <v>24</v>
      </c>
      <c r="G106" s="4" t="s">
        <v>24</v>
      </c>
      <c r="H106" s="4" t="s">
        <v>24</v>
      </c>
      <c r="I106" s="4" t="s">
        <v>24</v>
      </c>
      <c r="J106" s="4" t="s">
        <v>24</v>
      </c>
      <c r="K106" s="4" t="s">
        <v>24</v>
      </c>
      <c r="L106" s="4" t="s">
        <v>24</v>
      </c>
      <c r="M106" s="4" t="s">
        <v>24</v>
      </c>
      <c r="N106" s="4" t="s">
        <v>24</v>
      </c>
      <c r="O106" s="4" t="s">
        <v>24</v>
      </c>
      <c r="P106" s="4" t="s">
        <v>24</v>
      </c>
      <c r="Q106" s="4" t="s">
        <v>24</v>
      </c>
      <c r="R106" s="4" t="s">
        <v>24</v>
      </c>
      <c r="S106" s="4" t="s">
        <v>24</v>
      </c>
      <c r="T106" s="4" t="s">
        <v>24</v>
      </c>
      <c r="U106" s="4" t="s">
        <v>24</v>
      </c>
      <c r="V106" s="4" t="s">
        <v>24</v>
      </c>
      <c r="W106" s="4" t="s">
        <v>24</v>
      </c>
      <c r="X106" s="4" t="s">
        <v>24</v>
      </c>
      <c r="Y106" s="4" t="s">
        <v>24</v>
      </c>
      <c r="Z106" s="4" t="s">
        <v>24</v>
      </c>
      <c r="AA106" s="62">
        <v>19.07</v>
      </c>
      <c r="AB106" s="62">
        <v>20.76</v>
      </c>
      <c r="AC106" s="62">
        <v>26.57</v>
      </c>
    </row>
    <row r="107" spans="1:29" ht="12.95" customHeight="1" x14ac:dyDescent="0.2">
      <c r="A107" s="194"/>
      <c r="B107" s="197"/>
      <c r="C107" s="127" t="s">
        <v>254</v>
      </c>
      <c r="D107" s="172"/>
      <c r="E107" s="191"/>
      <c r="F107" s="4" t="s">
        <v>24</v>
      </c>
      <c r="G107" s="4" t="s">
        <v>24</v>
      </c>
      <c r="H107" s="4" t="s">
        <v>24</v>
      </c>
      <c r="I107" s="4" t="s">
        <v>24</v>
      </c>
      <c r="J107" s="4" t="s">
        <v>24</v>
      </c>
      <c r="K107" s="4" t="s">
        <v>24</v>
      </c>
      <c r="L107" s="4" t="s">
        <v>24</v>
      </c>
      <c r="M107" s="4" t="s">
        <v>24</v>
      </c>
      <c r="N107" s="4" t="s">
        <v>24</v>
      </c>
      <c r="O107" s="4" t="s">
        <v>24</v>
      </c>
      <c r="P107" s="4" t="s">
        <v>24</v>
      </c>
      <c r="Q107" s="4" t="s">
        <v>24</v>
      </c>
      <c r="R107" s="4" t="s">
        <v>24</v>
      </c>
      <c r="S107" s="4" t="s">
        <v>24</v>
      </c>
      <c r="T107" s="4" t="s">
        <v>24</v>
      </c>
      <c r="U107" s="4" t="s">
        <v>24</v>
      </c>
      <c r="V107" s="4" t="s">
        <v>24</v>
      </c>
      <c r="W107" s="4" t="s">
        <v>24</v>
      </c>
      <c r="X107" s="4" t="s">
        <v>24</v>
      </c>
      <c r="Y107" s="1">
        <v>19.77</v>
      </c>
      <c r="Z107" s="1">
        <v>19.07</v>
      </c>
      <c r="AA107" s="126" t="s">
        <v>24</v>
      </c>
      <c r="AB107" s="126" t="s">
        <v>24</v>
      </c>
      <c r="AC107" s="126" t="s">
        <v>24</v>
      </c>
    </row>
    <row r="108" spans="1:29" ht="12.95" customHeight="1" x14ac:dyDescent="0.2">
      <c r="A108" s="194"/>
      <c r="B108" s="197"/>
      <c r="C108" s="127" t="s">
        <v>255</v>
      </c>
      <c r="D108" s="187" t="s">
        <v>110</v>
      </c>
      <c r="E108" s="191"/>
      <c r="F108" s="4" t="s">
        <v>24</v>
      </c>
      <c r="G108" s="4" t="s">
        <v>24</v>
      </c>
      <c r="H108" s="4" t="s">
        <v>24</v>
      </c>
      <c r="I108" s="4" t="s">
        <v>24</v>
      </c>
      <c r="J108" s="4" t="s">
        <v>24</v>
      </c>
      <c r="K108" s="4" t="s">
        <v>24</v>
      </c>
      <c r="L108" s="4" t="s">
        <v>24</v>
      </c>
      <c r="M108" s="4" t="s">
        <v>24</v>
      </c>
      <c r="N108" s="4" t="s">
        <v>24</v>
      </c>
      <c r="O108" s="4" t="s">
        <v>24</v>
      </c>
      <c r="P108" s="4" t="s">
        <v>24</v>
      </c>
      <c r="Q108" s="4" t="s">
        <v>24</v>
      </c>
      <c r="R108" s="4" t="s">
        <v>24</v>
      </c>
      <c r="S108" s="4" t="s">
        <v>24</v>
      </c>
      <c r="T108" s="4" t="s">
        <v>24</v>
      </c>
      <c r="U108" s="4" t="s">
        <v>24</v>
      </c>
      <c r="V108" s="4" t="s">
        <v>24</v>
      </c>
      <c r="W108" s="4" t="s">
        <v>24</v>
      </c>
      <c r="X108" s="4" t="s">
        <v>24</v>
      </c>
      <c r="Y108" s="1">
        <v>19.77</v>
      </c>
      <c r="Z108" s="1">
        <v>21.72</v>
      </c>
      <c r="AA108" s="2" t="s">
        <v>24</v>
      </c>
      <c r="AB108" s="2" t="s">
        <v>24</v>
      </c>
      <c r="AC108" s="2" t="s">
        <v>24</v>
      </c>
    </row>
    <row r="109" spans="1:29" ht="20.25" customHeight="1" x14ac:dyDescent="0.2">
      <c r="A109" s="194"/>
      <c r="B109" s="197"/>
      <c r="C109" s="127" t="s">
        <v>252</v>
      </c>
      <c r="D109" s="188"/>
      <c r="E109" s="191"/>
      <c r="F109" s="4" t="s">
        <v>24</v>
      </c>
      <c r="G109" s="4">
        <v>5.68</v>
      </c>
      <c r="H109" s="9">
        <v>5.8</v>
      </c>
      <c r="I109" s="4" t="s">
        <v>24</v>
      </c>
      <c r="J109" s="4" t="s">
        <v>24</v>
      </c>
      <c r="K109" s="4" t="s">
        <v>24</v>
      </c>
      <c r="L109" s="4" t="s">
        <v>24</v>
      </c>
      <c r="M109" s="4" t="s">
        <v>24</v>
      </c>
      <c r="N109" s="4" t="s">
        <v>24</v>
      </c>
      <c r="O109" s="4">
        <v>11.2</v>
      </c>
      <c r="P109" s="6">
        <v>17.100000000000001</v>
      </c>
      <c r="Q109" s="6">
        <v>19</v>
      </c>
      <c r="R109" s="6">
        <v>19</v>
      </c>
      <c r="S109" s="6">
        <v>19</v>
      </c>
      <c r="T109" s="6">
        <v>19</v>
      </c>
      <c r="U109" s="6">
        <v>19.77</v>
      </c>
      <c r="V109" s="6">
        <v>19.77</v>
      </c>
      <c r="W109" s="6">
        <v>19.77</v>
      </c>
      <c r="X109" s="1">
        <v>19.77</v>
      </c>
      <c r="Y109" s="1">
        <v>19.77</v>
      </c>
      <c r="Z109" s="2" t="s">
        <v>24</v>
      </c>
      <c r="AA109" s="2" t="s">
        <v>24</v>
      </c>
      <c r="AB109" s="2" t="s">
        <v>24</v>
      </c>
      <c r="AC109" s="2" t="s">
        <v>24</v>
      </c>
    </row>
    <row r="110" spans="1:29" ht="21.75" customHeight="1" x14ac:dyDescent="0.2">
      <c r="A110" s="194"/>
      <c r="B110" s="197"/>
      <c r="C110" s="104" t="s">
        <v>256</v>
      </c>
      <c r="D110" s="13" t="s">
        <v>125</v>
      </c>
      <c r="E110" s="191"/>
      <c r="F110" s="4" t="s">
        <v>24</v>
      </c>
      <c r="G110" s="4">
        <v>5.68</v>
      </c>
      <c r="H110" s="9">
        <v>5.8</v>
      </c>
      <c r="I110" s="4" t="s">
        <v>24</v>
      </c>
      <c r="J110" s="4" t="s">
        <v>24</v>
      </c>
      <c r="K110" s="4" t="s">
        <v>24</v>
      </c>
      <c r="L110" s="4" t="s">
        <v>24</v>
      </c>
      <c r="M110" s="4" t="s">
        <v>24</v>
      </c>
      <c r="N110" s="4" t="s">
        <v>24</v>
      </c>
      <c r="O110" s="4" t="s">
        <v>24</v>
      </c>
      <c r="P110" s="6">
        <v>17.100000000000001</v>
      </c>
      <c r="Q110" s="6">
        <v>19</v>
      </c>
      <c r="R110" s="6">
        <v>19</v>
      </c>
      <c r="S110" s="6">
        <v>19</v>
      </c>
      <c r="T110" s="6">
        <v>19</v>
      </c>
      <c r="U110" s="6">
        <v>22.5</v>
      </c>
      <c r="V110" s="6">
        <v>22.5</v>
      </c>
      <c r="W110" s="6">
        <v>22.5</v>
      </c>
      <c r="X110" s="1">
        <v>22.5</v>
      </c>
      <c r="Y110" s="1">
        <v>22.5</v>
      </c>
      <c r="Z110" s="1">
        <v>21.72</v>
      </c>
      <c r="AA110" s="2" t="s">
        <v>24</v>
      </c>
      <c r="AB110" s="2" t="s">
        <v>24</v>
      </c>
      <c r="AC110" s="2" t="s">
        <v>24</v>
      </c>
    </row>
    <row r="111" spans="1:29" ht="15" customHeight="1" x14ac:dyDescent="0.2">
      <c r="A111" s="194"/>
      <c r="B111" s="197"/>
      <c r="C111" s="16" t="s">
        <v>126</v>
      </c>
      <c r="D111" s="208" t="s">
        <v>110</v>
      </c>
      <c r="E111" s="191"/>
      <c r="F111" s="4" t="s">
        <v>24</v>
      </c>
      <c r="G111" s="4" t="s">
        <v>24</v>
      </c>
      <c r="H111" s="4" t="s">
        <v>24</v>
      </c>
      <c r="I111" s="4" t="s">
        <v>24</v>
      </c>
      <c r="J111" s="4" t="s">
        <v>24</v>
      </c>
      <c r="K111" s="4" t="s">
        <v>24</v>
      </c>
      <c r="L111" s="4" t="s">
        <v>24</v>
      </c>
      <c r="M111" s="4" t="s">
        <v>24</v>
      </c>
      <c r="N111" s="4" t="s">
        <v>24</v>
      </c>
      <c r="O111" s="4" t="s">
        <v>24</v>
      </c>
      <c r="P111" s="4" t="s">
        <v>24</v>
      </c>
      <c r="Q111" s="4" t="s">
        <v>24</v>
      </c>
      <c r="R111" s="4" t="s">
        <v>24</v>
      </c>
      <c r="S111" s="4" t="s">
        <v>24</v>
      </c>
      <c r="T111" s="6">
        <v>13.98</v>
      </c>
      <c r="U111" s="4" t="s">
        <v>24</v>
      </c>
      <c r="V111" s="4" t="s">
        <v>24</v>
      </c>
      <c r="W111" s="4" t="s">
        <v>24</v>
      </c>
      <c r="X111" s="2" t="s">
        <v>24</v>
      </c>
      <c r="Y111" s="2" t="s">
        <v>24</v>
      </c>
      <c r="Z111" s="2" t="s">
        <v>24</v>
      </c>
      <c r="AA111" s="2" t="s">
        <v>24</v>
      </c>
      <c r="AB111" s="2" t="s">
        <v>24</v>
      </c>
      <c r="AC111" s="2" t="s">
        <v>24</v>
      </c>
    </row>
    <row r="112" spans="1:29" ht="12.95" customHeight="1" x14ac:dyDescent="0.2">
      <c r="A112" s="194"/>
      <c r="B112" s="197"/>
      <c r="C112" s="16" t="s">
        <v>74</v>
      </c>
      <c r="D112" s="188"/>
      <c r="E112" s="191"/>
      <c r="F112" s="4" t="s">
        <v>24</v>
      </c>
      <c r="G112" s="4" t="s">
        <v>24</v>
      </c>
      <c r="H112" s="4" t="s">
        <v>24</v>
      </c>
      <c r="I112" s="4" t="s">
        <v>24</v>
      </c>
      <c r="J112" s="4" t="s">
        <v>24</v>
      </c>
      <c r="K112" s="4" t="s">
        <v>24</v>
      </c>
      <c r="L112" s="4" t="s">
        <v>24</v>
      </c>
      <c r="M112" s="4" t="s">
        <v>24</v>
      </c>
      <c r="N112" s="4" t="s">
        <v>24</v>
      </c>
      <c r="O112" s="4" t="s">
        <v>24</v>
      </c>
      <c r="P112" s="4" t="s">
        <v>24</v>
      </c>
      <c r="Q112" s="4" t="s">
        <v>24</v>
      </c>
      <c r="R112" s="4" t="s">
        <v>24</v>
      </c>
      <c r="S112" s="4" t="s">
        <v>24</v>
      </c>
      <c r="T112" s="6">
        <v>14.8</v>
      </c>
      <c r="U112" s="4" t="s">
        <v>24</v>
      </c>
      <c r="V112" s="4" t="s">
        <v>24</v>
      </c>
      <c r="W112" s="4" t="s">
        <v>24</v>
      </c>
      <c r="X112" s="2" t="s">
        <v>24</v>
      </c>
      <c r="Y112" s="2" t="s">
        <v>24</v>
      </c>
      <c r="Z112" s="2" t="s">
        <v>24</v>
      </c>
      <c r="AA112" s="2" t="s">
        <v>24</v>
      </c>
      <c r="AB112" s="2" t="s">
        <v>24</v>
      </c>
      <c r="AC112" s="2" t="s">
        <v>24</v>
      </c>
    </row>
    <row r="113" spans="1:29" ht="12.95" customHeight="1" x14ac:dyDescent="0.2">
      <c r="A113" s="194"/>
      <c r="B113" s="197"/>
      <c r="C113" s="106" t="s">
        <v>257</v>
      </c>
      <c r="D113" s="188"/>
      <c r="E113" s="191"/>
      <c r="F113" s="6">
        <v>4.6900000000000004</v>
      </c>
      <c r="G113" s="6">
        <v>4.97</v>
      </c>
      <c r="H113" s="6">
        <v>5.51</v>
      </c>
      <c r="I113" s="6">
        <v>5.62</v>
      </c>
      <c r="J113" s="6">
        <v>6.38</v>
      </c>
      <c r="K113" s="6">
        <v>9.4499999999999993</v>
      </c>
      <c r="L113" s="6">
        <v>9.4499999999999993</v>
      </c>
      <c r="M113" s="6">
        <v>9.8000000000000007</v>
      </c>
      <c r="N113" s="6">
        <v>9.8000000000000007</v>
      </c>
      <c r="O113" s="6">
        <v>9.8000000000000007</v>
      </c>
      <c r="P113" s="4" t="s">
        <v>24</v>
      </c>
      <c r="Q113" s="4" t="s">
        <v>24</v>
      </c>
      <c r="R113" s="4" t="s">
        <v>24</v>
      </c>
      <c r="S113" s="4" t="s">
        <v>24</v>
      </c>
      <c r="T113" s="4" t="s">
        <v>24</v>
      </c>
      <c r="U113" s="4" t="s">
        <v>24</v>
      </c>
      <c r="V113" s="4" t="s">
        <v>24</v>
      </c>
      <c r="W113" s="4" t="s">
        <v>24</v>
      </c>
      <c r="X113" s="2" t="s">
        <v>24</v>
      </c>
      <c r="Y113" s="2" t="s">
        <v>24</v>
      </c>
      <c r="Z113" s="2" t="s">
        <v>24</v>
      </c>
      <c r="AA113" s="2" t="s">
        <v>24</v>
      </c>
      <c r="AB113" s="2" t="s">
        <v>24</v>
      </c>
      <c r="AC113" s="2" t="s">
        <v>24</v>
      </c>
    </row>
    <row r="114" spans="1:29" ht="12.95" customHeight="1" x14ac:dyDescent="0.2">
      <c r="A114" s="195"/>
      <c r="B114" s="198"/>
      <c r="C114" s="106" t="s">
        <v>127</v>
      </c>
      <c r="D114" s="97" t="s">
        <v>125</v>
      </c>
      <c r="E114" s="192"/>
      <c r="F114" s="6">
        <v>5.34</v>
      </c>
      <c r="G114" s="4" t="s">
        <v>24</v>
      </c>
      <c r="H114" s="6">
        <v>5.8</v>
      </c>
      <c r="I114" s="6">
        <v>6.1</v>
      </c>
      <c r="J114" s="6">
        <v>7.35</v>
      </c>
      <c r="K114" s="6">
        <v>11.2</v>
      </c>
      <c r="L114" s="6">
        <v>11.2</v>
      </c>
      <c r="M114" s="6">
        <v>11.2</v>
      </c>
      <c r="N114" s="6">
        <v>11.2</v>
      </c>
      <c r="O114" s="6">
        <v>11.2</v>
      </c>
      <c r="P114" s="4" t="s">
        <v>24</v>
      </c>
      <c r="Q114" s="4" t="s">
        <v>24</v>
      </c>
      <c r="R114" s="4" t="s">
        <v>24</v>
      </c>
      <c r="S114" s="4" t="s">
        <v>24</v>
      </c>
      <c r="T114" s="4" t="s">
        <v>24</v>
      </c>
      <c r="U114" s="4" t="s">
        <v>24</v>
      </c>
      <c r="V114" s="4" t="s">
        <v>24</v>
      </c>
      <c r="W114" s="4" t="s">
        <v>24</v>
      </c>
      <c r="X114" s="2" t="s">
        <v>24</v>
      </c>
      <c r="Y114" s="2" t="s">
        <v>24</v>
      </c>
      <c r="Z114" s="2" t="s">
        <v>24</v>
      </c>
      <c r="AA114" s="2" t="s">
        <v>24</v>
      </c>
      <c r="AB114" s="2" t="s">
        <v>24</v>
      </c>
      <c r="AC114" s="2" t="s">
        <v>24</v>
      </c>
    </row>
    <row r="115" spans="1:29" ht="12.95" customHeight="1" x14ac:dyDescent="0.2">
      <c r="A115" s="211" t="s">
        <v>209</v>
      </c>
      <c r="B115" s="210"/>
      <c r="C115" s="210"/>
      <c r="D115" s="210"/>
      <c r="E115" s="210"/>
      <c r="F115" s="211"/>
      <c r="G115" s="211"/>
      <c r="H115" s="211"/>
      <c r="I115" s="211"/>
      <c r="J115" s="211"/>
      <c r="K115" s="211"/>
      <c r="L115" s="211"/>
      <c r="M115" s="211"/>
      <c r="N115" s="211"/>
    </row>
    <row r="116" spans="1:29" ht="12.95" customHeight="1" x14ac:dyDescent="0.2">
      <c r="A116" s="105" t="s">
        <v>240</v>
      </c>
      <c r="B116" s="105"/>
      <c r="C116" s="105"/>
      <c r="D116" s="105"/>
      <c r="E116" s="105"/>
      <c r="F116" s="105"/>
      <c r="G116" s="105"/>
      <c r="H116" s="105"/>
      <c r="I116" s="105"/>
      <c r="J116" s="105"/>
      <c r="K116" s="105"/>
      <c r="L116" s="105"/>
      <c r="M116" s="105"/>
      <c r="N116" s="105"/>
    </row>
    <row r="117" spans="1:29" ht="12.95" customHeight="1" x14ac:dyDescent="0.2">
      <c r="A117" s="105" t="s">
        <v>235</v>
      </c>
      <c r="B117" s="105"/>
      <c r="C117" s="105"/>
      <c r="D117" s="105"/>
      <c r="E117" s="105"/>
      <c r="F117" s="105"/>
      <c r="G117" s="105"/>
      <c r="H117" s="105"/>
      <c r="I117" s="105"/>
      <c r="J117" s="105"/>
      <c r="K117" s="105"/>
      <c r="L117" s="105"/>
      <c r="M117" s="105"/>
      <c r="N117" s="105"/>
    </row>
    <row r="118" spans="1:29" ht="12.95" customHeight="1" x14ac:dyDescent="0.2">
      <c r="A118" s="210" t="s">
        <v>246</v>
      </c>
      <c r="B118" s="210"/>
      <c r="C118" s="210"/>
    </row>
    <row r="119" spans="1:29" ht="12.95" customHeight="1" x14ac:dyDescent="0.2">
      <c r="A119" s="101" t="s">
        <v>241</v>
      </c>
    </row>
    <row r="120" spans="1:29" ht="12.95" customHeight="1" x14ac:dyDescent="0.2"/>
  </sheetData>
  <mergeCells count="75">
    <mergeCell ref="A1:AB1"/>
    <mergeCell ref="B2:B3"/>
    <mergeCell ref="C2:C3"/>
    <mergeCell ref="D2:D3"/>
    <mergeCell ref="E2:E3"/>
    <mergeCell ref="E21:E27"/>
    <mergeCell ref="D20:D27"/>
    <mergeCell ref="A2:A3"/>
    <mergeCell ref="F2:AC2"/>
    <mergeCell ref="A29:A31"/>
    <mergeCell ref="B29:B31"/>
    <mergeCell ref="D29:D31"/>
    <mergeCell ref="E29:E31"/>
    <mergeCell ref="A62:A68"/>
    <mergeCell ref="B62:B68"/>
    <mergeCell ref="D61:D68"/>
    <mergeCell ref="C59:C60"/>
    <mergeCell ref="A39:A54"/>
    <mergeCell ref="B39:B40"/>
    <mergeCell ref="B41:B42"/>
    <mergeCell ref="B44:B45"/>
    <mergeCell ref="B46:B47"/>
    <mergeCell ref="A55:A60"/>
    <mergeCell ref="D83:D85"/>
    <mergeCell ref="A32:A35"/>
    <mergeCell ref="A36:A38"/>
    <mergeCell ref="E62:E68"/>
    <mergeCell ref="E10:E11"/>
    <mergeCell ref="A10:A11"/>
    <mergeCell ref="B10:B11"/>
    <mergeCell ref="A12:A27"/>
    <mergeCell ref="B20:B27"/>
    <mergeCell ref="B12:B19"/>
    <mergeCell ref="B36:B38"/>
    <mergeCell ref="D12:D19"/>
    <mergeCell ref="E55:E56"/>
    <mergeCell ref="E57:E60"/>
    <mergeCell ref="E13:E19"/>
    <mergeCell ref="E36:E38"/>
    <mergeCell ref="E39:E54"/>
    <mergeCell ref="D55:D60"/>
    <mergeCell ref="A95:A102"/>
    <mergeCell ref="B95:B102"/>
    <mergeCell ref="A69:A74"/>
    <mergeCell ref="A75:A92"/>
    <mergeCell ref="B48:B51"/>
    <mergeCell ref="B52:B54"/>
    <mergeCell ref="E95:E102"/>
    <mergeCell ref="B69:B70"/>
    <mergeCell ref="D69:D73"/>
    <mergeCell ref="E69:E70"/>
    <mergeCell ref="B71:B72"/>
    <mergeCell ref="E71:E73"/>
    <mergeCell ref="B75:B92"/>
    <mergeCell ref="A118:C118"/>
    <mergeCell ref="A115:N115"/>
    <mergeCell ref="A103:A114"/>
    <mergeCell ref="D111:D113"/>
    <mergeCell ref="B103:B114"/>
    <mergeCell ref="D95:D102"/>
    <mergeCell ref="E103:E114"/>
    <mergeCell ref="A4:A9"/>
    <mergeCell ref="B4:B6"/>
    <mergeCell ref="E4:E9"/>
    <mergeCell ref="B7:B9"/>
    <mergeCell ref="D46:D54"/>
    <mergeCell ref="B33:B35"/>
    <mergeCell ref="D103:D105"/>
    <mergeCell ref="D108:D109"/>
    <mergeCell ref="D87:D91"/>
    <mergeCell ref="E75:E92"/>
    <mergeCell ref="D75:D78"/>
    <mergeCell ref="D80:D81"/>
    <mergeCell ref="D32:D35"/>
    <mergeCell ref="E32:E3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0"/>
  <sheetViews>
    <sheetView showGridLines="0" workbookViewId="0">
      <selection activeCell="AA39" sqref="AA39"/>
    </sheetView>
  </sheetViews>
  <sheetFormatPr defaultRowHeight="11.25" x14ac:dyDescent="0.2"/>
  <cols>
    <col min="1" max="1" width="26.6640625" style="105" bestFit="1" customWidth="1"/>
    <col min="2" max="2" width="15.33203125" style="105" customWidth="1"/>
    <col min="3" max="3" width="34.33203125" style="105" customWidth="1"/>
    <col min="4" max="4" width="14.33203125" style="105" customWidth="1"/>
    <col min="5" max="5" width="10.1640625" style="105" customWidth="1"/>
    <col min="6" max="6" width="8.33203125" style="105" customWidth="1"/>
    <col min="7" max="7" width="9.83203125" style="105" customWidth="1"/>
    <col min="8" max="9" width="8" style="105" customWidth="1"/>
    <col min="10" max="11" width="7.6640625" style="105" customWidth="1"/>
    <col min="12" max="12" width="8" style="105" customWidth="1"/>
    <col min="13" max="13" width="8.5" style="105" customWidth="1"/>
    <col min="14" max="14" width="8.33203125" style="105" customWidth="1"/>
    <col min="15" max="15" width="7.6640625" style="105" customWidth="1"/>
    <col min="16" max="16" width="8" style="105" customWidth="1"/>
    <col min="17" max="17" width="8.83203125" style="105" customWidth="1"/>
    <col min="18" max="18" width="8.33203125" style="105" customWidth="1"/>
    <col min="19" max="19" width="9" style="105" customWidth="1"/>
    <col min="20" max="21" width="8.1640625" style="105" customWidth="1"/>
    <col min="22" max="23" width="9.33203125" style="105" customWidth="1"/>
    <col min="24" max="24" width="8.33203125" style="105" customWidth="1"/>
    <col min="25" max="25" width="9.33203125" style="105" customWidth="1"/>
    <col min="26" max="16384" width="9.33203125" style="105"/>
  </cols>
  <sheetData>
    <row r="1" spans="1:25" s="101" customFormat="1" ht="20.100000000000001" customHeight="1" x14ac:dyDescent="0.2">
      <c r="A1" s="237" t="s">
        <v>238</v>
      </c>
      <c r="B1" s="237"/>
      <c r="C1" s="237"/>
      <c r="D1" s="237"/>
      <c r="E1" s="237"/>
      <c r="F1" s="237"/>
      <c r="G1" s="237"/>
      <c r="H1" s="237"/>
      <c r="I1" s="237"/>
      <c r="J1" s="237"/>
      <c r="K1" s="237"/>
      <c r="L1" s="237"/>
      <c r="M1" s="237"/>
      <c r="N1" s="237"/>
      <c r="O1" s="237"/>
      <c r="P1" s="237"/>
      <c r="Q1" s="237"/>
      <c r="R1" s="237"/>
      <c r="S1" s="237"/>
      <c r="T1" s="237"/>
      <c r="U1" s="237"/>
      <c r="V1" s="237"/>
      <c r="W1" s="237"/>
      <c r="X1" s="237"/>
    </row>
    <row r="2" spans="1:25" ht="17.100000000000001" customHeight="1" x14ac:dyDescent="0.2">
      <c r="A2" s="253" t="s">
        <v>0</v>
      </c>
      <c r="B2" s="254" t="s">
        <v>130</v>
      </c>
      <c r="C2" s="254" t="s">
        <v>1</v>
      </c>
      <c r="D2" s="254" t="s">
        <v>134</v>
      </c>
      <c r="E2" s="254" t="s">
        <v>135</v>
      </c>
      <c r="F2" s="242" t="s">
        <v>132</v>
      </c>
      <c r="G2" s="243"/>
      <c r="H2" s="243"/>
      <c r="I2" s="243"/>
      <c r="J2" s="243"/>
      <c r="K2" s="243"/>
      <c r="L2" s="243"/>
      <c r="M2" s="243"/>
      <c r="N2" s="243"/>
      <c r="O2" s="243"/>
      <c r="P2" s="243"/>
      <c r="Q2" s="243"/>
      <c r="R2" s="243"/>
      <c r="S2" s="243"/>
      <c r="T2" s="243"/>
      <c r="U2" s="243"/>
      <c r="V2" s="243"/>
      <c r="W2" s="243"/>
      <c r="X2" s="243"/>
      <c r="Y2" s="243"/>
    </row>
    <row r="3" spans="1:25" ht="17.100000000000001" customHeight="1" x14ac:dyDescent="0.2">
      <c r="A3" s="241"/>
      <c r="B3" s="239"/>
      <c r="C3" s="239"/>
      <c r="D3" s="239"/>
      <c r="E3" s="238"/>
      <c r="F3" s="5" t="s">
        <v>2</v>
      </c>
      <c r="G3" s="5" t="s">
        <v>3</v>
      </c>
      <c r="H3" s="5" t="s">
        <v>4</v>
      </c>
      <c r="I3" s="5" t="s">
        <v>5</v>
      </c>
      <c r="J3" s="5" t="s">
        <v>6</v>
      </c>
      <c r="K3" s="5" t="s">
        <v>7</v>
      </c>
      <c r="L3" s="5" t="s">
        <v>8</v>
      </c>
      <c r="M3" s="5" t="s">
        <v>9</v>
      </c>
      <c r="N3" s="5" t="s">
        <v>10</v>
      </c>
      <c r="O3" s="5" t="s">
        <v>11</v>
      </c>
      <c r="P3" s="5" t="s">
        <v>12</v>
      </c>
      <c r="Q3" s="5" t="s">
        <v>13</v>
      </c>
      <c r="R3" s="5" t="s">
        <v>14</v>
      </c>
      <c r="S3" s="5" t="s">
        <v>15</v>
      </c>
      <c r="T3" s="5" t="s">
        <v>16</v>
      </c>
      <c r="U3" s="5" t="s">
        <v>17</v>
      </c>
      <c r="V3" s="5" t="s">
        <v>18</v>
      </c>
      <c r="W3" s="5" t="s">
        <v>19</v>
      </c>
      <c r="X3" s="8" t="s">
        <v>20</v>
      </c>
      <c r="Y3" s="24" t="s">
        <v>100</v>
      </c>
    </row>
    <row r="4" spans="1:25" ht="12.95" customHeight="1" x14ac:dyDescent="0.2">
      <c r="A4" s="220" t="s">
        <v>212</v>
      </c>
      <c r="B4" s="187" t="s">
        <v>190</v>
      </c>
      <c r="C4" s="100" t="s">
        <v>136</v>
      </c>
      <c r="D4" s="249" t="s">
        <v>103</v>
      </c>
      <c r="E4" s="204" t="s">
        <v>55</v>
      </c>
      <c r="F4" s="49">
        <v>0.97</v>
      </c>
      <c r="G4" s="9">
        <v>1</v>
      </c>
      <c r="H4" s="4">
        <v>1.26</v>
      </c>
      <c r="I4" s="9">
        <v>1.3</v>
      </c>
      <c r="J4" s="4">
        <v>1.55</v>
      </c>
      <c r="K4" s="4">
        <v>1.76</v>
      </c>
      <c r="L4" s="4">
        <v>1.76</v>
      </c>
      <c r="M4" s="4">
        <v>1.89</v>
      </c>
      <c r="N4" s="9">
        <v>2</v>
      </c>
      <c r="O4" s="9">
        <v>2</v>
      </c>
      <c r="P4" s="9">
        <v>2.2000000000000002</v>
      </c>
      <c r="Q4" s="9">
        <v>2.2000000000000002</v>
      </c>
      <c r="R4" s="9">
        <v>2.2000000000000002</v>
      </c>
      <c r="S4" s="9">
        <v>2.4500000000000002</v>
      </c>
      <c r="T4" s="9">
        <v>2.62</v>
      </c>
      <c r="U4" s="9">
        <v>2.98</v>
      </c>
      <c r="V4" s="9">
        <v>3.01</v>
      </c>
      <c r="W4" s="9">
        <v>3.21</v>
      </c>
      <c r="X4" s="159">
        <v>3.46</v>
      </c>
      <c r="Y4" s="132" t="s">
        <v>24</v>
      </c>
    </row>
    <row r="5" spans="1:25" ht="12.95" customHeight="1" x14ac:dyDescent="0.2">
      <c r="A5" s="221"/>
      <c r="B5" s="189"/>
      <c r="C5" s="100" t="s">
        <v>78</v>
      </c>
      <c r="D5" s="250"/>
      <c r="E5" s="205"/>
      <c r="F5" s="49">
        <v>0.97</v>
      </c>
      <c r="G5" s="9">
        <v>1</v>
      </c>
      <c r="H5" s="4">
        <v>1.26</v>
      </c>
      <c r="I5" s="9">
        <v>1.3</v>
      </c>
      <c r="J5" s="4">
        <v>1.55</v>
      </c>
      <c r="K5" s="4">
        <v>1.76</v>
      </c>
      <c r="L5" s="4">
        <v>1.76</v>
      </c>
      <c r="M5" s="4">
        <v>1.89</v>
      </c>
      <c r="N5" s="9">
        <v>2</v>
      </c>
      <c r="O5" s="9">
        <v>2</v>
      </c>
      <c r="P5" s="9">
        <v>2.2000000000000002</v>
      </c>
      <c r="Q5" s="9">
        <v>2.2000000000000002</v>
      </c>
      <c r="R5" s="9">
        <v>2.2000000000000002</v>
      </c>
      <c r="S5" s="9">
        <v>2.4500000000000002</v>
      </c>
      <c r="T5" s="9">
        <v>2.62</v>
      </c>
      <c r="U5" s="9">
        <v>3.1</v>
      </c>
      <c r="V5" s="9">
        <v>3.84</v>
      </c>
      <c r="W5" s="9">
        <v>4.03</v>
      </c>
      <c r="X5" s="159">
        <v>4.3099999999999996</v>
      </c>
      <c r="Y5" s="132" t="s">
        <v>24</v>
      </c>
    </row>
    <row r="6" spans="1:25" ht="12.95" customHeight="1" x14ac:dyDescent="0.2">
      <c r="A6" s="50" t="s">
        <v>183</v>
      </c>
      <c r="B6" s="4" t="s">
        <v>97</v>
      </c>
      <c r="C6" s="22" t="s">
        <v>27</v>
      </c>
      <c r="D6" s="2" t="s">
        <v>110</v>
      </c>
      <c r="E6" s="205"/>
      <c r="F6" s="49" t="s">
        <v>24</v>
      </c>
      <c r="G6" s="4" t="s">
        <v>24</v>
      </c>
      <c r="H6" s="4" t="s">
        <v>24</v>
      </c>
      <c r="I6" s="4" t="s">
        <v>24</v>
      </c>
      <c r="J6" s="4" t="s">
        <v>24</v>
      </c>
      <c r="K6" s="4" t="s">
        <v>24</v>
      </c>
      <c r="L6" s="6">
        <v>1</v>
      </c>
      <c r="M6" s="6">
        <v>1</v>
      </c>
      <c r="N6" s="6">
        <v>1.1399999999999999</v>
      </c>
      <c r="O6" s="6">
        <v>1.22</v>
      </c>
      <c r="P6" s="6">
        <v>1.53</v>
      </c>
      <c r="Q6" s="6">
        <v>1.53</v>
      </c>
      <c r="R6" s="6">
        <v>1.53</v>
      </c>
      <c r="S6" s="6">
        <v>1.61</v>
      </c>
      <c r="T6" s="6">
        <v>1.73</v>
      </c>
      <c r="U6" s="6">
        <v>2</v>
      </c>
      <c r="V6" s="6">
        <v>2</v>
      </c>
      <c r="W6" s="6">
        <v>2</v>
      </c>
      <c r="X6" s="160">
        <v>2</v>
      </c>
      <c r="Y6" s="51">
        <v>2.16</v>
      </c>
    </row>
    <row r="7" spans="1:25" ht="12.95" customHeight="1" x14ac:dyDescent="0.2">
      <c r="A7" s="220" t="s">
        <v>82</v>
      </c>
      <c r="B7" s="187" t="s">
        <v>83</v>
      </c>
      <c r="C7" s="22" t="s">
        <v>137</v>
      </c>
      <c r="D7" s="245" t="s">
        <v>103</v>
      </c>
      <c r="E7" s="205"/>
      <c r="F7" s="49" t="s">
        <v>24</v>
      </c>
      <c r="G7" s="4" t="s">
        <v>24</v>
      </c>
      <c r="H7" s="4" t="s">
        <v>24</v>
      </c>
      <c r="I7" s="4" t="s">
        <v>24</v>
      </c>
      <c r="J7" s="4" t="s">
        <v>24</v>
      </c>
      <c r="K7" s="4" t="s">
        <v>24</v>
      </c>
      <c r="L7" s="4" t="s">
        <v>24</v>
      </c>
      <c r="M7" s="4" t="s">
        <v>24</v>
      </c>
      <c r="N7" s="4" t="s">
        <v>24</v>
      </c>
      <c r="O7" s="4" t="s">
        <v>24</v>
      </c>
      <c r="P7" s="4" t="s">
        <v>24</v>
      </c>
      <c r="Q7" s="4" t="s">
        <v>24</v>
      </c>
      <c r="R7" s="4" t="s">
        <v>24</v>
      </c>
      <c r="S7" s="4" t="s">
        <v>24</v>
      </c>
      <c r="T7" s="4" t="s">
        <v>24</v>
      </c>
      <c r="U7" s="6">
        <v>4.6900000000000004</v>
      </c>
      <c r="V7" s="6">
        <v>4.74</v>
      </c>
      <c r="W7" s="6">
        <v>4.74</v>
      </c>
      <c r="X7" s="160">
        <v>5.07</v>
      </c>
      <c r="Y7" s="51">
        <v>5.45</v>
      </c>
    </row>
    <row r="8" spans="1:25" ht="12.95" customHeight="1" x14ac:dyDescent="0.2">
      <c r="A8" s="221"/>
      <c r="B8" s="189"/>
      <c r="C8" s="22" t="s">
        <v>138</v>
      </c>
      <c r="D8" s="246"/>
      <c r="E8" s="205"/>
      <c r="F8" s="49" t="s">
        <v>24</v>
      </c>
      <c r="G8" s="4" t="s">
        <v>24</v>
      </c>
      <c r="H8" s="4" t="s">
        <v>24</v>
      </c>
      <c r="I8" s="4" t="s">
        <v>24</v>
      </c>
      <c r="J8" s="4" t="s">
        <v>24</v>
      </c>
      <c r="K8" s="4" t="s">
        <v>24</v>
      </c>
      <c r="L8" s="4" t="s">
        <v>24</v>
      </c>
      <c r="M8" s="4" t="s">
        <v>24</v>
      </c>
      <c r="N8" s="4" t="s">
        <v>24</v>
      </c>
      <c r="O8" s="4" t="s">
        <v>24</v>
      </c>
      <c r="P8" s="4" t="s">
        <v>24</v>
      </c>
      <c r="Q8" s="4" t="s">
        <v>24</v>
      </c>
      <c r="R8" s="4" t="s">
        <v>24</v>
      </c>
      <c r="S8" s="4" t="s">
        <v>24</v>
      </c>
      <c r="T8" s="4" t="s">
        <v>24</v>
      </c>
      <c r="U8" s="6">
        <v>5</v>
      </c>
      <c r="V8" s="6">
        <v>5.59</v>
      </c>
      <c r="W8" s="6">
        <v>5.59</v>
      </c>
      <c r="X8" s="161">
        <v>5.77</v>
      </c>
      <c r="Y8" s="162">
        <v>6.48</v>
      </c>
    </row>
    <row r="9" spans="1:25" ht="12.95" customHeight="1" x14ac:dyDescent="0.2">
      <c r="A9" s="55" t="s">
        <v>213</v>
      </c>
      <c r="B9" s="53"/>
      <c r="C9" s="187" t="s">
        <v>90</v>
      </c>
      <c r="D9" s="246"/>
      <c r="E9" s="205"/>
      <c r="F9" s="73"/>
      <c r="G9" s="27"/>
      <c r="H9" s="138"/>
      <c r="I9" s="27"/>
      <c r="J9" s="27"/>
      <c r="K9" s="27"/>
      <c r="L9" s="27"/>
      <c r="M9" s="27"/>
      <c r="N9" s="27"/>
      <c r="O9" s="27"/>
      <c r="P9" s="27"/>
      <c r="Q9" s="27"/>
      <c r="R9" s="27"/>
      <c r="S9" s="27"/>
      <c r="T9" s="27"/>
      <c r="U9" s="27"/>
      <c r="V9" s="27"/>
      <c r="W9" s="54"/>
      <c r="X9" s="130"/>
      <c r="Y9" s="133"/>
    </row>
    <row r="10" spans="1:25" ht="12.95" customHeight="1" x14ac:dyDescent="0.2">
      <c r="A10" s="56" t="s">
        <v>143</v>
      </c>
      <c r="B10" s="92" t="s">
        <v>191</v>
      </c>
      <c r="C10" s="188"/>
      <c r="D10" s="246"/>
      <c r="E10" s="205"/>
      <c r="F10" s="163">
        <v>1.9</v>
      </c>
      <c r="G10" s="164">
        <v>1.9</v>
      </c>
      <c r="H10" s="165">
        <v>2.1</v>
      </c>
      <c r="I10" s="164">
        <v>2.4</v>
      </c>
      <c r="J10" s="164">
        <v>2.7</v>
      </c>
      <c r="K10" s="164">
        <v>2.9</v>
      </c>
      <c r="L10" s="164">
        <v>2.9</v>
      </c>
      <c r="M10" s="164">
        <v>3.1</v>
      </c>
      <c r="N10" s="164">
        <v>3.1</v>
      </c>
      <c r="O10" s="164">
        <v>3.92</v>
      </c>
      <c r="P10" s="164">
        <v>4</v>
      </c>
      <c r="Q10" s="164">
        <v>6.59</v>
      </c>
      <c r="R10" s="164">
        <v>6.59</v>
      </c>
      <c r="S10" s="164">
        <v>6.59</v>
      </c>
      <c r="T10" s="164">
        <v>6.89</v>
      </c>
      <c r="U10" s="164">
        <v>7.43</v>
      </c>
      <c r="V10" s="164">
        <v>7.91</v>
      </c>
      <c r="W10" s="166">
        <v>7.91</v>
      </c>
      <c r="X10" s="167">
        <v>8.59</v>
      </c>
      <c r="Y10" s="134" t="s">
        <v>24</v>
      </c>
    </row>
    <row r="11" spans="1:25" ht="12.95" customHeight="1" x14ac:dyDescent="0.2">
      <c r="A11" s="57" t="s">
        <v>144</v>
      </c>
      <c r="B11" s="4" t="s">
        <v>192</v>
      </c>
      <c r="C11" s="189"/>
      <c r="D11" s="246"/>
      <c r="E11" s="205"/>
      <c r="F11" s="49" t="s">
        <v>24</v>
      </c>
      <c r="G11" s="4" t="s">
        <v>24</v>
      </c>
      <c r="H11" s="4" t="s">
        <v>24</v>
      </c>
      <c r="I11" s="4" t="s">
        <v>24</v>
      </c>
      <c r="J11" s="6">
        <v>2.83</v>
      </c>
      <c r="K11" s="6">
        <v>2.9</v>
      </c>
      <c r="L11" s="6">
        <v>2.9</v>
      </c>
      <c r="M11" s="6">
        <v>3.1</v>
      </c>
      <c r="N11" s="6">
        <v>3.1</v>
      </c>
      <c r="O11" s="6">
        <v>3.92</v>
      </c>
      <c r="P11" s="6">
        <v>4</v>
      </c>
      <c r="Q11" s="4" t="s">
        <v>24</v>
      </c>
      <c r="R11" s="4" t="s">
        <v>24</v>
      </c>
      <c r="S11" s="4" t="s">
        <v>24</v>
      </c>
      <c r="T11" s="4" t="s">
        <v>24</v>
      </c>
      <c r="U11" s="4" t="s">
        <v>24</v>
      </c>
      <c r="V11" s="4" t="s">
        <v>24</v>
      </c>
      <c r="W11" s="4" t="s">
        <v>24</v>
      </c>
      <c r="X11" s="131" t="s">
        <v>24</v>
      </c>
      <c r="Y11" s="132" t="s">
        <v>24</v>
      </c>
    </row>
    <row r="12" spans="1:25" ht="12.95" customHeight="1" x14ac:dyDescent="0.2">
      <c r="A12" s="50" t="s">
        <v>214</v>
      </c>
      <c r="B12" s="7" t="s">
        <v>75</v>
      </c>
      <c r="C12" s="22" t="s">
        <v>189</v>
      </c>
      <c r="D12" s="246"/>
      <c r="E12" s="205"/>
      <c r="F12" s="88">
        <v>0.5</v>
      </c>
      <c r="G12" s="6">
        <v>0.55000000000000004</v>
      </c>
      <c r="H12" s="6">
        <v>0.65</v>
      </c>
      <c r="I12" s="6">
        <v>0.65</v>
      </c>
      <c r="J12" s="6">
        <v>0.65</v>
      </c>
      <c r="K12" s="6">
        <v>0.9</v>
      </c>
      <c r="L12" s="6">
        <v>0.92</v>
      </c>
      <c r="M12" s="6">
        <v>1</v>
      </c>
      <c r="N12" s="6">
        <v>1</v>
      </c>
      <c r="O12" s="6">
        <v>1.2</v>
      </c>
      <c r="P12" s="6">
        <v>1.2</v>
      </c>
      <c r="Q12" s="6">
        <v>1.2</v>
      </c>
      <c r="R12" s="6">
        <v>1.2</v>
      </c>
      <c r="S12" s="6">
        <v>1.35</v>
      </c>
      <c r="T12" s="6">
        <v>1.38</v>
      </c>
      <c r="U12" s="6">
        <v>1.56</v>
      </c>
      <c r="V12" s="6">
        <v>1.7</v>
      </c>
      <c r="W12" s="6">
        <v>1.7</v>
      </c>
      <c r="X12" s="168">
        <v>1.79</v>
      </c>
      <c r="Y12" s="135">
        <v>2.4500000000000002</v>
      </c>
    </row>
    <row r="13" spans="1:25" ht="12.95" customHeight="1" x14ac:dyDescent="0.2">
      <c r="A13" s="94" t="s">
        <v>223</v>
      </c>
      <c r="B13" s="4" t="s">
        <v>24</v>
      </c>
      <c r="C13" s="99" t="s">
        <v>54</v>
      </c>
      <c r="D13" s="246"/>
      <c r="E13" s="206"/>
      <c r="F13" s="49" t="s">
        <v>24</v>
      </c>
      <c r="G13" s="4" t="s">
        <v>24</v>
      </c>
      <c r="H13" s="4" t="s">
        <v>24</v>
      </c>
      <c r="I13" s="4" t="s">
        <v>24</v>
      </c>
      <c r="J13" s="4" t="s">
        <v>24</v>
      </c>
      <c r="K13" s="4" t="s">
        <v>24</v>
      </c>
      <c r="L13" s="4" t="s">
        <v>24</v>
      </c>
      <c r="M13" s="4" t="s">
        <v>24</v>
      </c>
      <c r="N13" s="4" t="s">
        <v>24</v>
      </c>
      <c r="O13" s="4" t="s">
        <v>24</v>
      </c>
      <c r="P13" s="6">
        <v>2.4900000000000002</v>
      </c>
      <c r="Q13" s="6">
        <v>2.4900000000000002</v>
      </c>
      <c r="R13" s="4" t="s">
        <v>24</v>
      </c>
      <c r="S13" s="4" t="s">
        <v>24</v>
      </c>
      <c r="T13" s="4" t="s">
        <v>24</v>
      </c>
      <c r="U13" s="4" t="s">
        <v>24</v>
      </c>
      <c r="V13" s="4" t="s">
        <v>24</v>
      </c>
      <c r="W13" s="4" t="s">
        <v>24</v>
      </c>
      <c r="X13" s="131" t="s">
        <v>24</v>
      </c>
      <c r="Y13" s="132" t="s">
        <v>24</v>
      </c>
    </row>
    <row r="14" spans="1:25" ht="12.95" customHeight="1" x14ac:dyDescent="0.2">
      <c r="A14" s="220" t="s">
        <v>205</v>
      </c>
      <c r="B14" s="7" t="s">
        <v>206</v>
      </c>
      <c r="C14" s="251" t="s">
        <v>54</v>
      </c>
      <c r="D14" s="246"/>
      <c r="E14" s="139" t="s">
        <v>208</v>
      </c>
      <c r="F14" s="49" t="s">
        <v>24</v>
      </c>
      <c r="G14" s="4" t="s">
        <v>24</v>
      </c>
      <c r="H14" s="4" t="s">
        <v>24</v>
      </c>
      <c r="I14" s="9">
        <v>25</v>
      </c>
      <c r="J14" s="4" t="s">
        <v>24</v>
      </c>
      <c r="K14" s="9">
        <v>25</v>
      </c>
      <c r="L14" s="6">
        <v>36</v>
      </c>
      <c r="M14" s="6">
        <v>40</v>
      </c>
      <c r="N14" s="6">
        <v>40</v>
      </c>
      <c r="O14" s="4" t="s">
        <v>24</v>
      </c>
      <c r="P14" s="4" t="s">
        <v>24</v>
      </c>
      <c r="Q14" s="4" t="s">
        <v>24</v>
      </c>
      <c r="R14" s="4" t="s">
        <v>24</v>
      </c>
      <c r="S14" s="4" t="s">
        <v>24</v>
      </c>
      <c r="T14" s="4" t="s">
        <v>24</v>
      </c>
      <c r="U14" s="4" t="s">
        <v>24</v>
      </c>
      <c r="V14" s="4" t="s">
        <v>24</v>
      </c>
      <c r="W14" s="4" t="s">
        <v>24</v>
      </c>
      <c r="X14" s="131" t="s">
        <v>24</v>
      </c>
      <c r="Y14" s="132" t="s">
        <v>24</v>
      </c>
    </row>
    <row r="15" spans="1:25" ht="12.95" customHeight="1" x14ac:dyDescent="0.2">
      <c r="A15" s="221"/>
      <c r="B15" s="7" t="s">
        <v>207</v>
      </c>
      <c r="C15" s="252"/>
      <c r="D15" s="247"/>
      <c r="E15" s="208" t="s">
        <v>168</v>
      </c>
      <c r="F15" s="4" t="s">
        <v>24</v>
      </c>
      <c r="G15" s="4" t="s">
        <v>24</v>
      </c>
      <c r="H15" s="4" t="s">
        <v>24</v>
      </c>
      <c r="I15" s="4" t="s">
        <v>24</v>
      </c>
      <c r="J15" s="9">
        <v>1.3</v>
      </c>
      <c r="K15" s="9">
        <v>1.3</v>
      </c>
      <c r="L15" s="6">
        <v>1.9</v>
      </c>
      <c r="M15" s="6">
        <v>1.9</v>
      </c>
      <c r="N15" s="6">
        <v>1.9</v>
      </c>
      <c r="O15" s="4" t="s">
        <v>24</v>
      </c>
      <c r="P15" s="4" t="s">
        <v>24</v>
      </c>
      <c r="Q15" s="6">
        <v>2.4900000000000002</v>
      </c>
      <c r="R15" s="4" t="s">
        <v>24</v>
      </c>
      <c r="S15" s="4" t="s">
        <v>24</v>
      </c>
      <c r="T15" s="4" t="s">
        <v>24</v>
      </c>
      <c r="U15" s="4" t="s">
        <v>24</v>
      </c>
      <c r="V15" s="4" t="s">
        <v>24</v>
      </c>
      <c r="W15" s="4" t="s">
        <v>24</v>
      </c>
      <c r="X15" s="131" t="s">
        <v>24</v>
      </c>
      <c r="Y15" s="132" t="s">
        <v>24</v>
      </c>
    </row>
    <row r="16" spans="1:25" ht="12.95" customHeight="1" x14ac:dyDescent="0.2">
      <c r="A16" s="50" t="s">
        <v>215</v>
      </c>
      <c r="B16" s="7"/>
      <c r="C16" s="22" t="s">
        <v>85</v>
      </c>
      <c r="D16" s="247"/>
      <c r="E16" s="188"/>
      <c r="F16" s="4" t="s">
        <v>24</v>
      </c>
      <c r="G16" s="4" t="s">
        <v>24</v>
      </c>
      <c r="H16" s="4" t="s">
        <v>24</v>
      </c>
      <c r="I16" s="4" t="s">
        <v>24</v>
      </c>
      <c r="J16" s="4" t="s">
        <v>24</v>
      </c>
      <c r="K16" s="6">
        <v>3.8</v>
      </c>
      <c r="L16" s="6">
        <v>3.8</v>
      </c>
      <c r="M16" s="6">
        <v>3.8</v>
      </c>
      <c r="N16" s="6">
        <v>3.8</v>
      </c>
      <c r="O16" s="6">
        <v>4.3099999999999996</v>
      </c>
      <c r="P16" s="6">
        <v>4.97</v>
      </c>
      <c r="Q16" s="6">
        <v>5.56</v>
      </c>
      <c r="R16" s="6">
        <v>5.56</v>
      </c>
      <c r="S16" s="6">
        <v>5.56</v>
      </c>
      <c r="T16" s="6">
        <v>7.12</v>
      </c>
      <c r="U16" s="6">
        <v>7.7</v>
      </c>
      <c r="V16" s="6">
        <v>8.66</v>
      </c>
      <c r="W16" s="6">
        <v>8.66</v>
      </c>
      <c r="X16" s="160">
        <v>9.1300000000000008</v>
      </c>
      <c r="Y16" s="51">
        <v>10.23</v>
      </c>
    </row>
    <row r="17" spans="1:25" ht="12.95" customHeight="1" x14ac:dyDescent="0.2">
      <c r="A17" s="220" t="s">
        <v>216</v>
      </c>
      <c r="B17" s="227" t="s">
        <v>96</v>
      </c>
      <c r="C17" s="22" t="s">
        <v>193</v>
      </c>
      <c r="D17" s="247"/>
      <c r="E17" s="188"/>
      <c r="F17" s="6">
        <v>4.3600000000000003</v>
      </c>
      <c r="G17" s="6">
        <v>4.3600000000000003</v>
      </c>
      <c r="H17" s="6">
        <v>4.3600000000000003</v>
      </c>
      <c r="I17" s="6">
        <v>4</v>
      </c>
      <c r="J17" s="6">
        <v>4.2699999999999996</v>
      </c>
      <c r="K17" s="6">
        <v>5</v>
      </c>
      <c r="L17" s="6">
        <v>5</v>
      </c>
      <c r="M17" s="6">
        <v>5.65</v>
      </c>
      <c r="N17" s="6">
        <v>5.65</v>
      </c>
      <c r="O17" s="6">
        <v>5.86</v>
      </c>
      <c r="P17" s="6">
        <v>7.52</v>
      </c>
      <c r="Q17" s="6">
        <v>8.92</v>
      </c>
      <c r="R17" s="6">
        <v>8.92</v>
      </c>
      <c r="S17" s="6">
        <v>10</v>
      </c>
      <c r="T17" s="6">
        <v>12.3</v>
      </c>
      <c r="U17" s="6">
        <v>12.3</v>
      </c>
      <c r="V17" s="6">
        <v>12.3</v>
      </c>
      <c r="W17" s="6">
        <v>12.3</v>
      </c>
      <c r="X17" s="160">
        <v>12.48</v>
      </c>
      <c r="Y17" s="51">
        <v>17.5</v>
      </c>
    </row>
    <row r="18" spans="1:25" ht="12.95" customHeight="1" x14ac:dyDescent="0.2">
      <c r="A18" s="221"/>
      <c r="B18" s="229"/>
      <c r="C18" s="22" t="s">
        <v>90</v>
      </c>
      <c r="D18" s="247"/>
      <c r="E18" s="189"/>
      <c r="F18" s="6">
        <v>4.3600000000000003</v>
      </c>
      <c r="G18" s="6">
        <v>4.3600000000000003</v>
      </c>
      <c r="H18" s="6">
        <v>4.3600000000000003</v>
      </c>
      <c r="I18" s="6">
        <v>4</v>
      </c>
      <c r="J18" s="6">
        <v>4.2699999999999996</v>
      </c>
      <c r="K18" s="6">
        <v>5</v>
      </c>
      <c r="L18" s="6">
        <v>5</v>
      </c>
      <c r="M18" s="6">
        <v>5.65</v>
      </c>
      <c r="N18" s="6">
        <v>5.65</v>
      </c>
      <c r="O18" s="6">
        <v>5.86</v>
      </c>
      <c r="P18" s="6">
        <v>7.52</v>
      </c>
      <c r="Q18" s="6">
        <v>8.92</v>
      </c>
      <c r="R18" s="6">
        <v>8.92</v>
      </c>
      <c r="S18" s="6">
        <v>10</v>
      </c>
      <c r="T18" s="6">
        <v>12.3</v>
      </c>
      <c r="U18" s="6">
        <v>7.58</v>
      </c>
      <c r="V18" s="6">
        <v>7.58</v>
      </c>
      <c r="W18" s="6">
        <v>7.58</v>
      </c>
      <c r="X18" s="160">
        <v>7.9</v>
      </c>
      <c r="Y18" s="51">
        <v>10.64</v>
      </c>
    </row>
    <row r="19" spans="1:25" ht="12.95" customHeight="1" x14ac:dyDescent="0.2">
      <c r="A19" s="50" t="s">
        <v>219</v>
      </c>
      <c r="B19" s="4" t="s">
        <v>24</v>
      </c>
      <c r="C19" s="22" t="s">
        <v>27</v>
      </c>
      <c r="D19" s="247"/>
      <c r="E19" s="4" t="s">
        <v>86</v>
      </c>
      <c r="F19" s="4" t="s">
        <v>24</v>
      </c>
      <c r="G19" s="4" t="s">
        <v>24</v>
      </c>
      <c r="H19" s="4" t="s">
        <v>24</v>
      </c>
      <c r="I19" s="4" t="s">
        <v>24</v>
      </c>
      <c r="J19" s="4" t="s">
        <v>24</v>
      </c>
      <c r="K19" s="4" t="s">
        <v>24</v>
      </c>
      <c r="L19" s="4" t="s">
        <v>24</v>
      </c>
      <c r="M19" s="4" t="s">
        <v>24</v>
      </c>
      <c r="N19" s="4" t="s">
        <v>24</v>
      </c>
      <c r="O19" s="4" t="s">
        <v>24</v>
      </c>
      <c r="P19" s="4" t="s">
        <v>24</v>
      </c>
      <c r="Q19" s="4" t="s">
        <v>24</v>
      </c>
      <c r="R19" s="4" t="s">
        <v>24</v>
      </c>
      <c r="S19" s="9">
        <v>10.1</v>
      </c>
      <c r="T19" s="9">
        <v>10.1</v>
      </c>
      <c r="U19" s="9">
        <v>10.1</v>
      </c>
      <c r="V19" s="6">
        <v>11.45</v>
      </c>
      <c r="W19" s="6">
        <v>11.45</v>
      </c>
      <c r="X19" s="160">
        <v>12.28</v>
      </c>
      <c r="Y19" s="51">
        <v>12.28</v>
      </c>
    </row>
    <row r="20" spans="1:25" ht="12.95" customHeight="1" x14ac:dyDescent="0.2">
      <c r="A20" s="220" t="s">
        <v>87</v>
      </c>
      <c r="B20" s="187" t="s">
        <v>88</v>
      </c>
      <c r="C20" s="22" t="s">
        <v>139</v>
      </c>
      <c r="D20" s="247"/>
      <c r="E20" s="187" t="s">
        <v>89</v>
      </c>
      <c r="F20" s="4" t="s">
        <v>24</v>
      </c>
      <c r="G20" s="4" t="s">
        <v>24</v>
      </c>
      <c r="H20" s="4" t="s">
        <v>24</v>
      </c>
      <c r="I20" s="4" t="s">
        <v>24</v>
      </c>
      <c r="J20" s="4" t="s">
        <v>24</v>
      </c>
      <c r="K20" s="6">
        <v>0.38</v>
      </c>
      <c r="L20" s="6">
        <v>0.38</v>
      </c>
      <c r="M20" s="6">
        <v>0.38</v>
      </c>
      <c r="N20" s="6">
        <v>0.38</v>
      </c>
      <c r="O20" s="6">
        <v>0.4</v>
      </c>
      <c r="P20" s="6">
        <v>0.47</v>
      </c>
      <c r="Q20" s="6">
        <v>0.54</v>
      </c>
      <c r="R20" s="6">
        <v>0.54</v>
      </c>
      <c r="S20" s="6">
        <v>0.57999999999999996</v>
      </c>
      <c r="T20" s="6">
        <v>0.61</v>
      </c>
      <c r="U20" s="6">
        <v>0.67</v>
      </c>
      <c r="V20" s="6">
        <v>0.71</v>
      </c>
      <c r="W20" s="6">
        <v>0.76</v>
      </c>
      <c r="X20" s="160">
        <v>0.82</v>
      </c>
      <c r="Y20" s="51">
        <v>0.85</v>
      </c>
    </row>
    <row r="21" spans="1:25" ht="12.95" customHeight="1" x14ac:dyDescent="0.2">
      <c r="A21" s="244"/>
      <c r="B21" s="188"/>
      <c r="C21" s="22" t="s">
        <v>123</v>
      </c>
      <c r="D21" s="247"/>
      <c r="E21" s="188"/>
      <c r="F21" s="4" t="s">
        <v>24</v>
      </c>
      <c r="G21" s="4" t="s">
        <v>24</v>
      </c>
      <c r="H21" s="4" t="s">
        <v>24</v>
      </c>
      <c r="I21" s="4" t="s">
        <v>24</v>
      </c>
      <c r="J21" s="6">
        <v>0.3</v>
      </c>
      <c r="K21" s="6">
        <v>0.36</v>
      </c>
      <c r="L21" s="6">
        <v>0.36</v>
      </c>
      <c r="M21" s="6">
        <v>0.36</v>
      </c>
      <c r="N21" s="6">
        <v>0.36</v>
      </c>
      <c r="O21" s="6">
        <v>0.38</v>
      </c>
      <c r="P21" s="6">
        <v>0.45</v>
      </c>
      <c r="Q21" s="6">
        <v>0.52</v>
      </c>
      <c r="R21" s="6">
        <v>0.52</v>
      </c>
      <c r="S21" s="6">
        <v>0.56000000000000005</v>
      </c>
      <c r="T21" s="6">
        <v>0.59</v>
      </c>
      <c r="U21" s="6">
        <v>0.65</v>
      </c>
      <c r="V21" s="6">
        <v>0.69</v>
      </c>
      <c r="W21" s="6">
        <v>0.74</v>
      </c>
      <c r="X21" s="160">
        <v>0.8</v>
      </c>
      <c r="Y21" s="51">
        <v>0.83</v>
      </c>
    </row>
    <row r="22" spans="1:25" ht="12.95" customHeight="1" x14ac:dyDescent="0.2">
      <c r="A22" s="244"/>
      <c r="B22" s="188"/>
      <c r="C22" s="22" t="s">
        <v>34</v>
      </c>
      <c r="D22" s="247"/>
      <c r="E22" s="188"/>
      <c r="F22" s="4" t="s">
        <v>24</v>
      </c>
      <c r="G22" s="4" t="s">
        <v>24</v>
      </c>
      <c r="H22" s="4" t="s">
        <v>24</v>
      </c>
      <c r="I22" s="4" t="s">
        <v>24</v>
      </c>
      <c r="J22" s="6">
        <v>0.27</v>
      </c>
      <c r="K22" s="6">
        <v>0.33</v>
      </c>
      <c r="L22" s="6">
        <v>0.33</v>
      </c>
      <c r="M22" s="6">
        <v>0.33</v>
      </c>
      <c r="N22" s="6">
        <v>0.33</v>
      </c>
      <c r="O22" s="6">
        <v>0.35</v>
      </c>
      <c r="P22" s="6">
        <v>0.41</v>
      </c>
      <c r="Q22" s="6">
        <v>0.47</v>
      </c>
      <c r="R22" s="6">
        <v>0.47</v>
      </c>
      <c r="S22" s="6">
        <v>0.51</v>
      </c>
      <c r="T22" s="6">
        <v>0.54</v>
      </c>
      <c r="U22" s="6">
        <v>0.6</v>
      </c>
      <c r="V22" s="6">
        <v>0.63</v>
      </c>
      <c r="W22" s="6">
        <v>0.68</v>
      </c>
      <c r="X22" s="160">
        <v>0.73</v>
      </c>
      <c r="Y22" s="51">
        <v>0.76</v>
      </c>
    </row>
    <row r="23" spans="1:25" ht="12.95" customHeight="1" x14ac:dyDescent="0.2">
      <c r="A23" s="244"/>
      <c r="B23" s="188"/>
      <c r="C23" s="22" t="s">
        <v>90</v>
      </c>
      <c r="D23" s="247"/>
      <c r="E23" s="188"/>
      <c r="F23" s="4" t="s">
        <v>24</v>
      </c>
      <c r="G23" s="4" t="s">
        <v>24</v>
      </c>
      <c r="H23" s="4" t="s">
        <v>24</v>
      </c>
      <c r="I23" s="4" t="s">
        <v>24</v>
      </c>
      <c r="J23" s="6">
        <v>0.32</v>
      </c>
      <c r="K23" s="6">
        <v>0.38</v>
      </c>
      <c r="L23" s="6">
        <v>0.38</v>
      </c>
      <c r="M23" s="6">
        <v>0.38</v>
      </c>
      <c r="N23" s="6">
        <v>0.38</v>
      </c>
      <c r="O23" s="6">
        <v>0.4</v>
      </c>
      <c r="P23" s="6">
        <v>0.47</v>
      </c>
      <c r="Q23" s="6">
        <v>0.54</v>
      </c>
      <c r="R23" s="6">
        <v>0.54</v>
      </c>
      <c r="S23" s="6">
        <v>0.57999999999999996</v>
      </c>
      <c r="T23" s="6">
        <v>0.62</v>
      </c>
      <c r="U23" s="6">
        <v>0.69</v>
      </c>
      <c r="V23" s="6">
        <v>0.73</v>
      </c>
      <c r="W23" s="6">
        <v>0.78</v>
      </c>
      <c r="X23" s="160">
        <v>0.84</v>
      </c>
      <c r="Y23" s="51">
        <v>0.87</v>
      </c>
    </row>
    <row r="24" spans="1:25" ht="12.95" customHeight="1" x14ac:dyDescent="0.2">
      <c r="A24" s="244"/>
      <c r="B24" s="188"/>
      <c r="C24" s="22" t="s">
        <v>91</v>
      </c>
      <c r="D24" s="247"/>
      <c r="E24" s="188"/>
      <c r="F24" s="4" t="s">
        <v>24</v>
      </c>
      <c r="G24" s="4" t="s">
        <v>24</v>
      </c>
      <c r="H24" s="4" t="s">
        <v>24</v>
      </c>
      <c r="I24" s="4" t="s">
        <v>24</v>
      </c>
      <c r="J24" s="6">
        <v>0.32</v>
      </c>
      <c r="K24" s="4" t="s">
        <v>24</v>
      </c>
      <c r="L24" s="4" t="s">
        <v>24</v>
      </c>
      <c r="M24" s="4" t="s">
        <v>24</v>
      </c>
      <c r="N24" s="4" t="s">
        <v>24</v>
      </c>
      <c r="O24" s="4" t="s">
        <v>24</v>
      </c>
      <c r="P24" s="4" t="s">
        <v>24</v>
      </c>
      <c r="Q24" s="4" t="s">
        <v>24</v>
      </c>
      <c r="R24" s="4" t="s">
        <v>24</v>
      </c>
      <c r="S24" s="4" t="s">
        <v>24</v>
      </c>
      <c r="T24" s="4" t="s">
        <v>24</v>
      </c>
      <c r="U24" s="4" t="s">
        <v>24</v>
      </c>
      <c r="V24" s="4" t="s">
        <v>24</v>
      </c>
      <c r="W24" s="4" t="s">
        <v>24</v>
      </c>
      <c r="X24" s="131" t="s">
        <v>24</v>
      </c>
      <c r="Y24" s="132" t="s">
        <v>24</v>
      </c>
    </row>
    <row r="25" spans="1:25" ht="12.95" customHeight="1" x14ac:dyDescent="0.2">
      <c r="A25" s="244"/>
      <c r="B25" s="188"/>
      <c r="C25" s="22" t="s">
        <v>92</v>
      </c>
      <c r="D25" s="247"/>
      <c r="E25" s="188"/>
      <c r="F25" s="4" t="s">
        <v>24</v>
      </c>
      <c r="G25" s="4" t="s">
        <v>24</v>
      </c>
      <c r="H25" s="4" t="s">
        <v>24</v>
      </c>
      <c r="I25" s="4" t="s">
        <v>24</v>
      </c>
      <c r="J25" s="6">
        <v>0.32</v>
      </c>
      <c r="K25" s="4" t="s">
        <v>24</v>
      </c>
      <c r="L25" s="4" t="s">
        <v>24</v>
      </c>
      <c r="M25" s="4" t="s">
        <v>24</v>
      </c>
      <c r="N25" s="4" t="s">
        <v>24</v>
      </c>
      <c r="O25" s="4" t="s">
        <v>24</v>
      </c>
      <c r="P25" s="4" t="s">
        <v>24</v>
      </c>
      <c r="Q25" s="4" t="s">
        <v>24</v>
      </c>
      <c r="R25" s="4" t="s">
        <v>24</v>
      </c>
      <c r="S25" s="4" t="s">
        <v>24</v>
      </c>
      <c r="T25" s="4" t="s">
        <v>24</v>
      </c>
      <c r="U25" s="4" t="s">
        <v>24</v>
      </c>
      <c r="V25" s="4" t="s">
        <v>24</v>
      </c>
      <c r="W25" s="4" t="s">
        <v>24</v>
      </c>
      <c r="X25" s="131" t="s">
        <v>24</v>
      </c>
      <c r="Y25" s="132" t="s">
        <v>24</v>
      </c>
    </row>
    <row r="26" spans="1:25" ht="12.95" customHeight="1" x14ac:dyDescent="0.2">
      <c r="A26" s="221"/>
      <c r="B26" s="189"/>
      <c r="C26" s="22" t="s">
        <v>93</v>
      </c>
      <c r="D26" s="247"/>
      <c r="E26" s="189"/>
      <c r="F26" s="4" t="s">
        <v>24</v>
      </c>
      <c r="G26" s="4" t="s">
        <v>24</v>
      </c>
      <c r="H26" s="4" t="s">
        <v>24</v>
      </c>
      <c r="I26" s="4" t="s">
        <v>24</v>
      </c>
      <c r="J26" s="6">
        <v>0.3</v>
      </c>
      <c r="K26" s="4" t="s">
        <v>24</v>
      </c>
      <c r="L26" s="4" t="s">
        <v>24</v>
      </c>
      <c r="M26" s="4" t="s">
        <v>24</v>
      </c>
      <c r="N26" s="4" t="s">
        <v>24</v>
      </c>
      <c r="O26" s="4" t="s">
        <v>24</v>
      </c>
      <c r="P26" s="4" t="s">
        <v>24</v>
      </c>
      <c r="Q26" s="4" t="s">
        <v>24</v>
      </c>
      <c r="R26" s="4" t="s">
        <v>24</v>
      </c>
      <c r="S26" s="4" t="s">
        <v>24</v>
      </c>
      <c r="T26" s="4" t="s">
        <v>24</v>
      </c>
      <c r="U26" s="4" t="s">
        <v>24</v>
      </c>
      <c r="V26" s="4" t="s">
        <v>24</v>
      </c>
      <c r="W26" s="4" t="s">
        <v>24</v>
      </c>
      <c r="X26" s="131" t="s">
        <v>24</v>
      </c>
      <c r="Y26" s="136" t="s">
        <v>24</v>
      </c>
    </row>
    <row r="27" spans="1:25" ht="12.95" customHeight="1" x14ac:dyDescent="0.2">
      <c r="A27" s="220" t="s">
        <v>217</v>
      </c>
      <c r="B27" s="187" t="s">
        <v>75</v>
      </c>
      <c r="C27" s="22" t="s">
        <v>189</v>
      </c>
      <c r="D27" s="247"/>
      <c r="E27" s="187" t="s">
        <v>33</v>
      </c>
      <c r="F27" s="6">
        <v>14</v>
      </c>
      <c r="G27" s="6">
        <v>14</v>
      </c>
      <c r="H27" s="6">
        <v>16.5</v>
      </c>
      <c r="I27" s="6">
        <v>17.8</v>
      </c>
      <c r="J27" s="4" t="s">
        <v>24</v>
      </c>
      <c r="K27" s="4" t="s">
        <v>24</v>
      </c>
      <c r="L27" s="4" t="s">
        <v>24</v>
      </c>
      <c r="M27" s="4" t="s">
        <v>24</v>
      </c>
      <c r="N27" s="4" t="s">
        <v>24</v>
      </c>
      <c r="O27" s="4" t="s">
        <v>24</v>
      </c>
      <c r="P27" s="4" t="s">
        <v>24</v>
      </c>
      <c r="Q27" s="4" t="s">
        <v>24</v>
      </c>
      <c r="R27" s="4" t="s">
        <v>24</v>
      </c>
      <c r="S27" s="4" t="s">
        <v>24</v>
      </c>
      <c r="T27" s="4" t="s">
        <v>24</v>
      </c>
      <c r="U27" s="4" t="s">
        <v>24</v>
      </c>
      <c r="V27" s="4" t="s">
        <v>24</v>
      </c>
      <c r="W27" s="4" t="s">
        <v>24</v>
      </c>
      <c r="X27" s="131" t="s">
        <v>24</v>
      </c>
      <c r="Y27" s="11" t="s">
        <v>24</v>
      </c>
    </row>
    <row r="28" spans="1:25" ht="12.95" customHeight="1" x14ac:dyDescent="0.2">
      <c r="A28" s="244"/>
      <c r="B28" s="188"/>
      <c r="C28" s="22" t="s">
        <v>194</v>
      </c>
      <c r="D28" s="247"/>
      <c r="E28" s="188"/>
      <c r="F28" s="4" t="s">
        <v>24</v>
      </c>
      <c r="G28" s="4" t="s">
        <v>24</v>
      </c>
      <c r="H28" s="4" t="s">
        <v>24</v>
      </c>
      <c r="I28" s="4" t="s">
        <v>24</v>
      </c>
      <c r="J28" s="6">
        <v>21.93</v>
      </c>
      <c r="K28" s="6">
        <v>30.3</v>
      </c>
      <c r="L28" s="6">
        <v>30.3</v>
      </c>
      <c r="M28" s="6">
        <v>33.56</v>
      </c>
      <c r="N28" s="6">
        <v>33.56</v>
      </c>
      <c r="O28" s="6">
        <v>33.56</v>
      </c>
      <c r="P28" s="6">
        <v>38.590000000000003</v>
      </c>
      <c r="Q28" s="6">
        <v>40.65</v>
      </c>
      <c r="R28" s="6">
        <v>40.65</v>
      </c>
      <c r="S28" s="6">
        <v>46.54</v>
      </c>
      <c r="T28" s="6">
        <v>55.8</v>
      </c>
      <c r="U28" s="6">
        <v>55.8</v>
      </c>
      <c r="V28" s="6">
        <v>63.47</v>
      </c>
      <c r="W28" s="6">
        <v>63.47</v>
      </c>
      <c r="X28" s="160">
        <v>67.900000000000006</v>
      </c>
      <c r="Y28" s="51">
        <v>74.430000000000007</v>
      </c>
    </row>
    <row r="29" spans="1:25" ht="12.95" customHeight="1" x14ac:dyDescent="0.2">
      <c r="A29" s="50" t="s">
        <v>94</v>
      </c>
      <c r="B29" s="4" t="s">
        <v>195</v>
      </c>
      <c r="C29" s="22" t="s">
        <v>95</v>
      </c>
      <c r="D29" s="248"/>
      <c r="E29" s="187" t="s">
        <v>55</v>
      </c>
      <c r="F29" s="6">
        <v>0.34</v>
      </c>
      <c r="G29" s="6">
        <v>0.38</v>
      </c>
      <c r="H29" s="6">
        <v>0.38</v>
      </c>
      <c r="I29" s="6">
        <v>0.42</v>
      </c>
      <c r="J29" s="6">
        <v>0.42</v>
      </c>
      <c r="K29" s="6">
        <v>0.78</v>
      </c>
      <c r="L29" s="6">
        <v>0.85</v>
      </c>
      <c r="M29" s="6">
        <v>0.96</v>
      </c>
      <c r="N29" s="6">
        <v>0.99</v>
      </c>
      <c r="O29" s="6">
        <v>0.99</v>
      </c>
      <c r="P29" s="6">
        <v>0.99</v>
      </c>
      <c r="Q29" s="6">
        <v>1.04</v>
      </c>
      <c r="R29" s="6">
        <v>1.04</v>
      </c>
      <c r="S29" s="6">
        <v>1.04</v>
      </c>
      <c r="T29" s="6">
        <v>1.24</v>
      </c>
      <c r="U29" s="6">
        <v>1.41</v>
      </c>
      <c r="V29" s="6">
        <v>1.64</v>
      </c>
      <c r="W29" s="6">
        <v>1.64</v>
      </c>
      <c r="X29" s="160">
        <v>1.73</v>
      </c>
      <c r="Y29" s="51">
        <v>2.04</v>
      </c>
    </row>
    <row r="30" spans="1:25" ht="12.95" customHeight="1" x14ac:dyDescent="0.2">
      <c r="A30" s="220" t="s">
        <v>224</v>
      </c>
      <c r="B30" s="187" t="s">
        <v>196</v>
      </c>
      <c r="C30" s="22" t="s">
        <v>139</v>
      </c>
      <c r="D30" s="187" t="s">
        <v>198</v>
      </c>
      <c r="E30" s="188"/>
      <c r="F30" s="4" t="s">
        <v>24</v>
      </c>
      <c r="G30" s="4" t="s">
        <v>24</v>
      </c>
      <c r="H30" s="4" t="s">
        <v>24</v>
      </c>
      <c r="I30" s="4" t="s">
        <v>24</v>
      </c>
      <c r="J30" s="4" t="s">
        <v>24</v>
      </c>
      <c r="K30" s="4" t="s">
        <v>24</v>
      </c>
      <c r="L30" s="4" t="s">
        <v>24</v>
      </c>
      <c r="M30" s="4" t="s">
        <v>24</v>
      </c>
      <c r="N30" s="4" t="s">
        <v>24</v>
      </c>
      <c r="O30" s="4" t="s">
        <v>24</v>
      </c>
      <c r="P30" s="4" t="s">
        <v>24</v>
      </c>
      <c r="Q30" s="4" t="s">
        <v>24</v>
      </c>
      <c r="R30" s="4" t="s">
        <v>24</v>
      </c>
      <c r="S30" s="2">
        <v>2.2999999999999998</v>
      </c>
      <c r="T30" s="4" t="s">
        <v>24</v>
      </c>
      <c r="U30" s="4" t="s">
        <v>24</v>
      </c>
      <c r="V30" s="4" t="s">
        <v>24</v>
      </c>
      <c r="W30" s="4" t="s">
        <v>24</v>
      </c>
      <c r="X30" s="131" t="s">
        <v>24</v>
      </c>
      <c r="Y30" s="11" t="s">
        <v>24</v>
      </c>
    </row>
    <row r="31" spans="1:25" ht="12.95" customHeight="1" x14ac:dyDescent="0.2">
      <c r="A31" s="221"/>
      <c r="B31" s="189"/>
      <c r="C31" s="22" t="s">
        <v>197</v>
      </c>
      <c r="D31" s="189"/>
      <c r="E31" s="189"/>
      <c r="F31" s="4" t="s">
        <v>24</v>
      </c>
      <c r="G31" s="4" t="s">
        <v>24</v>
      </c>
      <c r="H31" s="4" t="s">
        <v>24</v>
      </c>
      <c r="I31" s="4" t="s">
        <v>24</v>
      </c>
      <c r="J31" s="4" t="s">
        <v>24</v>
      </c>
      <c r="K31" s="4" t="s">
        <v>24</v>
      </c>
      <c r="L31" s="4" t="s">
        <v>24</v>
      </c>
      <c r="M31" s="4" t="s">
        <v>24</v>
      </c>
      <c r="N31" s="4" t="s">
        <v>24</v>
      </c>
      <c r="O31" s="4" t="s">
        <v>24</v>
      </c>
      <c r="P31" s="4" t="s">
        <v>24</v>
      </c>
      <c r="Q31" s="4" t="s">
        <v>24</v>
      </c>
      <c r="R31" s="4" t="s">
        <v>24</v>
      </c>
      <c r="S31" s="2">
        <v>2.15</v>
      </c>
      <c r="T31" s="4" t="s">
        <v>24</v>
      </c>
      <c r="U31" s="4" t="s">
        <v>24</v>
      </c>
      <c r="V31" s="4" t="s">
        <v>24</v>
      </c>
      <c r="W31" s="4" t="s">
        <v>24</v>
      </c>
      <c r="X31" s="131" t="s">
        <v>24</v>
      </c>
      <c r="Y31" s="10" t="s">
        <v>24</v>
      </c>
    </row>
    <row r="32" spans="1:25" ht="12" customHeight="1" x14ac:dyDescent="0.2">
      <c r="A32" s="211" t="s">
        <v>211</v>
      </c>
      <c r="B32" s="211"/>
      <c r="C32" s="211"/>
      <c r="D32" s="98"/>
      <c r="E32" s="98"/>
      <c r="F32" s="98"/>
      <c r="G32" s="98"/>
      <c r="H32" s="98"/>
      <c r="I32" s="98"/>
      <c r="J32" s="98"/>
      <c r="K32" s="98"/>
      <c r="L32" s="98"/>
      <c r="M32" s="98"/>
      <c r="N32" s="98"/>
      <c r="O32" s="52"/>
      <c r="P32" s="52"/>
      <c r="Q32" s="52"/>
      <c r="R32" s="52"/>
      <c r="S32" s="52"/>
      <c r="T32" s="52"/>
      <c r="U32" s="52"/>
      <c r="V32" s="52"/>
      <c r="W32" s="52"/>
      <c r="X32" s="52"/>
      <c r="Y32" s="52"/>
    </row>
    <row r="33" spans="1:27" x14ac:dyDescent="0.2">
      <c r="A33" s="105" t="s">
        <v>240</v>
      </c>
    </row>
    <row r="34" spans="1:27" x14ac:dyDescent="0.2">
      <c r="A34" s="105" t="s">
        <v>235</v>
      </c>
      <c r="C34" s="125"/>
    </row>
    <row r="35" spans="1:27" x14ac:dyDescent="0.2">
      <c r="A35" s="105" t="s">
        <v>242</v>
      </c>
    </row>
    <row r="36" spans="1:27" x14ac:dyDescent="0.2">
      <c r="A36" s="105" t="s">
        <v>243</v>
      </c>
    </row>
    <row r="37" spans="1:27" x14ac:dyDescent="0.2">
      <c r="A37" s="210" t="s">
        <v>244</v>
      </c>
      <c r="B37" s="210"/>
      <c r="C37" s="210"/>
    </row>
    <row r="38" spans="1:27" x14ac:dyDescent="0.2">
      <c r="A38" s="105" t="s">
        <v>245</v>
      </c>
      <c r="C38" s="98"/>
    </row>
    <row r="39" spans="1:27" x14ac:dyDescent="0.2">
      <c r="C39" s="101"/>
      <c r="D39" s="101"/>
      <c r="AA39" s="143"/>
    </row>
    <row r="40" spans="1:27" x14ac:dyDescent="0.2">
      <c r="D40" s="101"/>
    </row>
  </sheetData>
  <mergeCells count="32">
    <mergeCell ref="A1:X1"/>
    <mergeCell ref="A2:A3"/>
    <mergeCell ref="B2:B3"/>
    <mergeCell ref="C2:C3"/>
    <mergeCell ref="D2:D3"/>
    <mergeCell ref="E2:E3"/>
    <mergeCell ref="E15:E18"/>
    <mergeCell ref="E4:E13"/>
    <mergeCell ref="A27:A28"/>
    <mergeCell ref="B27:B28"/>
    <mergeCell ref="E27:E28"/>
    <mergeCell ref="A4:A5"/>
    <mergeCell ref="B4:B5"/>
    <mergeCell ref="D4:D5"/>
    <mergeCell ref="A14:A15"/>
    <mergeCell ref="C14:C15"/>
    <mergeCell ref="A37:C37"/>
    <mergeCell ref="A32:C32"/>
    <mergeCell ref="F2:Y2"/>
    <mergeCell ref="C9:C11"/>
    <mergeCell ref="A30:A31"/>
    <mergeCell ref="B30:B31"/>
    <mergeCell ref="D30:D31"/>
    <mergeCell ref="E29:E31"/>
    <mergeCell ref="A7:A8"/>
    <mergeCell ref="B7:B8"/>
    <mergeCell ref="A17:A18"/>
    <mergeCell ref="B17:B18"/>
    <mergeCell ref="A20:A26"/>
    <mergeCell ref="B20:B26"/>
    <mergeCell ref="E20:E26"/>
    <mergeCell ref="D7:D2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0"/>
  <sheetViews>
    <sheetView showGridLines="0" workbookViewId="0">
      <selection activeCell="F2" sqref="F2:AC2"/>
    </sheetView>
  </sheetViews>
  <sheetFormatPr defaultRowHeight="11.25" x14ac:dyDescent="0.2"/>
  <cols>
    <col min="1" max="1" width="11.6640625" style="105" customWidth="1"/>
    <col min="2" max="2" width="13.6640625" style="105" customWidth="1"/>
    <col min="3" max="3" width="27.5" style="105" customWidth="1"/>
    <col min="4" max="4" width="9.5" style="105" bestFit="1" customWidth="1"/>
    <col min="5" max="5" width="19.5" style="105" bestFit="1" customWidth="1"/>
    <col min="6" max="6" width="7.83203125" style="105" customWidth="1"/>
    <col min="7" max="7" width="9.33203125" style="105" customWidth="1"/>
    <col min="8" max="8" width="7.83203125" style="105" customWidth="1"/>
    <col min="9" max="9" width="8" style="105" customWidth="1"/>
    <col min="10" max="10" width="10.5" style="105" customWidth="1"/>
    <col min="11" max="11" width="8.6640625" style="105" customWidth="1"/>
    <col min="12" max="16" width="7.6640625" style="105" bestFit="1" customWidth="1"/>
    <col min="17" max="17" width="8.5" style="105" customWidth="1"/>
    <col min="18" max="20" width="7.6640625" style="105" bestFit="1" customWidth="1"/>
    <col min="21" max="21" width="8.83203125" style="105" customWidth="1"/>
    <col min="22" max="22" width="9.33203125" style="105" customWidth="1"/>
    <col min="23" max="23" width="7.6640625" style="105" customWidth="1"/>
    <col min="24" max="24" width="8" style="105" customWidth="1"/>
    <col min="25" max="16384" width="9.33203125" style="105"/>
  </cols>
  <sheetData>
    <row r="1" spans="1:29" s="101" customFormat="1" ht="16.350000000000001" customHeight="1" x14ac:dyDescent="0.2">
      <c r="A1" s="236" t="s">
        <v>239</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row>
    <row r="2" spans="1:29" ht="17.100000000000001" customHeight="1" x14ac:dyDescent="0.2">
      <c r="A2" s="240" t="s">
        <v>0</v>
      </c>
      <c r="B2" s="238" t="s">
        <v>130</v>
      </c>
      <c r="C2" s="238" t="s">
        <v>1</v>
      </c>
      <c r="D2" s="238" t="s">
        <v>131</v>
      </c>
      <c r="E2" s="238" t="s">
        <v>133</v>
      </c>
      <c r="F2" s="242" t="s">
        <v>132</v>
      </c>
      <c r="G2" s="243"/>
      <c r="H2" s="243"/>
      <c r="I2" s="243"/>
      <c r="J2" s="243"/>
      <c r="K2" s="243"/>
      <c r="L2" s="243"/>
      <c r="M2" s="243"/>
      <c r="N2" s="243"/>
      <c r="O2" s="243"/>
      <c r="P2" s="243"/>
      <c r="Q2" s="243"/>
      <c r="R2" s="243"/>
      <c r="S2" s="243"/>
      <c r="T2" s="243"/>
      <c r="U2" s="243"/>
      <c r="V2" s="243"/>
      <c r="W2" s="243"/>
      <c r="X2" s="243"/>
      <c r="Y2" s="243"/>
      <c r="Z2" s="243"/>
      <c r="AA2" s="243"/>
      <c r="AB2" s="243"/>
      <c r="AC2" s="243"/>
    </row>
    <row r="3" spans="1:29" ht="17.100000000000001" customHeight="1" x14ac:dyDescent="0.2">
      <c r="A3" s="241"/>
      <c r="B3" s="239"/>
      <c r="C3" s="239"/>
      <c r="D3" s="239"/>
      <c r="E3" s="239"/>
      <c r="F3" s="5" t="s">
        <v>2</v>
      </c>
      <c r="G3" s="5" t="s">
        <v>3</v>
      </c>
      <c r="H3" s="5" t="s">
        <v>4</v>
      </c>
      <c r="I3" s="5" t="s">
        <v>5</v>
      </c>
      <c r="J3" s="5" t="s">
        <v>6</v>
      </c>
      <c r="K3" s="5" t="s">
        <v>7</v>
      </c>
      <c r="L3" s="5" t="s">
        <v>8</v>
      </c>
      <c r="M3" s="5" t="s">
        <v>9</v>
      </c>
      <c r="N3" s="5" t="s">
        <v>10</v>
      </c>
      <c r="O3" s="5" t="s">
        <v>11</v>
      </c>
      <c r="P3" s="5" t="s">
        <v>12</v>
      </c>
      <c r="Q3" s="5" t="s">
        <v>13</v>
      </c>
      <c r="R3" s="5" t="s">
        <v>14</v>
      </c>
      <c r="S3" s="5" t="s">
        <v>15</v>
      </c>
      <c r="T3" s="5" t="s">
        <v>16</v>
      </c>
      <c r="U3" s="5" t="s">
        <v>17</v>
      </c>
      <c r="V3" s="5" t="s">
        <v>18</v>
      </c>
      <c r="W3" s="5" t="s">
        <v>19</v>
      </c>
      <c r="X3" s="8" t="s">
        <v>20</v>
      </c>
      <c r="Y3" s="8" t="s">
        <v>100</v>
      </c>
      <c r="Z3" s="8" t="s">
        <v>187</v>
      </c>
      <c r="AA3" s="129" t="s">
        <v>248</v>
      </c>
      <c r="AB3" s="129" t="s">
        <v>269</v>
      </c>
      <c r="AC3" s="129" t="s">
        <v>272</v>
      </c>
    </row>
    <row r="4" spans="1:29" ht="12.95" customHeight="1" x14ac:dyDescent="0.2">
      <c r="A4" s="107" t="s">
        <v>229</v>
      </c>
      <c r="B4" s="22" t="s">
        <v>96</v>
      </c>
      <c r="C4" s="108" t="s">
        <v>78</v>
      </c>
      <c r="D4" s="187" t="s">
        <v>103</v>
      </c>
      <c r="E4" s="187" t="s">
        <v>33</v>
      </c>
      <c r="F4" s="6">
        <v>6.59</v>
      </c>
      <c r="G4" s="6">
        <f>0.1099*60</f>
        <v>6.5939999999999994</v>
      </c>
      <c r="H4" s="6">
        <f>0.1218*60</f>
        <v>7.3080000000000007</v>
      </c>
      <c r="I4" s="6">
        <f>0.13337*60</f>
        <v>8.0021999999999984</v>
      </c>
      <c r="J4" s="6">
        <f>143.99/1000*60</f>
        <v>8.6394000000000002</v>
      </c>
      <c r="K4" s="6">
        <f>202.09/1000*60</f>
        <v>12.125399999999999</v>
      </c>
      <c r="L4" s="6">
        <v>12.13</v>
      </c>
      <c r="M4" s="6">
        <v>12.13</v>
      </c>
      <c r="N4" s="6">
        <v>12.13</v>
      </c>
      <c r="O4" s="6">
        <v>12.13</v>
      </c>
      <c r="P4" s="6">
        <v>14.55</v>
      </c>
      <c r="Q4" s="6">
        <v>16.02</v>
      </c>
      <c r="R4" s="6">
        <v>16.02</v>
      </c>
      <c r="S4" s="6">
        <v>16.02</v>
      </c>
      <c r="T4" s="6">
        <v>16.02</v>
      </c>
      <c r="U4" s="6">
        <v>16.02</v>
      </c>
      <c r="V4" s="6">
        <v>21.58</v>
      </c>
      <c r="W4" s="6">
        <v>22.56</v>
      </c>
      <c r="X4" s="1">
        <v>24.93</v>
      </c>
      <c r="Y4" s="63" t="s">
        <v>24</v>
      </c>
      <c r="Z4" s="63" t="s">
        <v>24</v>
      </c>
      <c r="AA4" s="63" t="s">
        <v>24</v>
      </c>
      <c r="AB4" s="63" t="s">
        <v>24</v>
      </c>
      <c r="AC4" s="63" t="s">
        <v>24</v>
      </c>
    </row>
    <row r="5" spans="1:29" ht="12.95" customHeight="1" x14ac:dyDescent="0.2">
      <c r="A5" s="107" t="s">
        <v>230</v>
      </c>
      <c r="B5" s="22" t="s">
        <v>75</v>
      </c>
      <c r="C5" s="108" t="s">
        <v>185</v>
      </c>
      <c r="D5" s="188"/>
      <c r="E5" s="188"/>
      <c r="F5" s="6">
        <v>9.48</v>
      </c>
      <c r="G5" s="6">
        <f>158/1000*60</f>
        <v>9.48</v>
      </c>
      <c r="H5" s="6">
        <f>209/1000*60</f>
        <v>12.54</v>
      </c>
      <c r="I5" s="6">
        <f>229.38/1000*60</f>
        <v>13.7628</v>
      </c>
      <c r="J5" s="6">
        <f>247.04/1000*60</f>
        <v>14.822399999999998</v>
      </c>
      <c r="K5" s="6">
        <f>346.72/1000*60</f>
        <v>20.8032</v>
      </c>
      <c r="L5" s="6">
        <v>20.8</v>
      </c>
      <c r="M5" s="6">
        <v>20.8</v>
      </c>
      <c r="N5" s="6">
        <v>20.8</v>
      </c>
      <c r="O5" s="6">
        <v>20.8</v>
      </c>
      <c r="P5" s="6">
        <v>22.07</v>
      </c>
      <c r="Q5" s="6">
        <v>28.26</v>
      </c>
      <c r="R5" s="6">
        <v>28.26</v>
      </c>
      <c r="S5" s="6">
        <v>28.26</v>
      </c>
      <c r="T5" s="6">
        <v>31.86</v>
      </c>
      <c r="U5" s="6">
        <v>31.86</v>
      </c>
      <c r="V5" s="6">
        <v>35.76</v>
      </c>
      <c r="W5" s="6">
        <v>37.35</v>
      </c>
      <c r="X5" s="1">
        <v>41.27</v>
      </c>
      <c r="Y5" s="63" t="s">
        <v>24</v>
      </c>
      <c r="Z5" s="63" t="s">
        <v>24</v>
      </c>
      <c r="AA5" s="63" t="s">
        <v>24</v>
      </c>
      <c r="AB5" s="63" t="s">
        <v>24</v>
      </c>
      <c r="AC5" s="63" t="s">
        <v>24</v>
      </c>
    </row>
    <row r="6" spans="1:29" ht="12.95" customHeight="1" x14ac:dyDescent="0.2">
      <c r="A6" s="107" t="s">
        <v>231</v>
      </c>
      <c r="B6" s="22" t="s">
        <v>75</v>
      </c>
      <c r="C6" s="108" t="s">
        <v>185</v>
      </c>
      <c r="D6" s="188"/>
      <c r="E6" s="188"/>
      <c r="F6" s="6">
        <v>7.8</v>
      </c>
      <c r="G6" s="6">
        <f>153/1000*60</f>
        <v>9.18</v>
      </c>
      <c r="H6" s="27">
        <f>169.54/1000*60</f>
        <v>10.1724</v>
      </c>
      <c r="I6" s="27">
        <f>186.07/1000*60</f>
        <v>11.164199999999999</v>
      </c>
      <c r="J6" s="27">
        <f>200.39/1000*60</f>
        <v>12.023399999999999</v>
      </c>
      <c r="K6" s="27">
        <f>281.25/1000*60</f>
        <v>16.875</v>
      </c>
      <c r="L6" s="27">
        <v>16.88</v>
      </c>
      <c r="M6" s="27">
        <v>16.88</v>
      </c>
      <c r="N6" s="27">
        <v>16.88</v>
      </c>
      <c r="O6" s="27">
        <v>16.88</v>
      </c>
      <c r="P6" s="6">
        <v>20.25</v>
      </c>
      <c r="Q6" s="6">
        <v>22.32</v>
      </c>
      <c r="R6" s="6">
        <v>22.32</v>
      </c>
      <c r="S6" s="6">
        <v>22.32</v>
      </c>
      <c r="T6" s="6">
        <v>22.68</v>
      </c>
      <c r="U6" s="6">
        <v>22.68</v>
      </c>
      <c r="V6" s="6">
        <v>23.52</v>
      </c>
      <c r="W6" s="6">
        <v>24.6</v>
      </c>
      <c r="X6" s="1">
        <v>27.18</v>
      </c>
      <c r="Y6" s="63" t="s">
        <v>24</v>
      </c>
      <c r="Z6" s="63" t="s">
        <v>24</v>
      </c>
      <c r="AA6" s="63" t="s">
        <v>24</v>
      </c>
      <c r="AB6" s="63" t="s">
        <v>24</v>
      </c>
      <c r="AC6" s="63" t="s">
        <v>24</v>
      </c>
    </row>
    <row r="7" spans="1:29" ht="12.95" customHeight="1" x14ac:dyDescent="0.2">
      <c r="A7" s="107" t="s">
        <v>232</v>
      </c>
      <c r="B7" s="22" t="s">
        <v>75</v>
      </c>
      <c r="C7" s="108" t="s">
        <v>185</v>
      </c>
      <c r="D7" s="188"/>
      <c r="E7" s="188"/>
      <c r="F7" s="6">
        <f>0.1417*60</f>
        <v>8.5019999999999989</v>
      </c>
      <c r="G7" s="1">
        <v>9</v>
      </c>
      <c r="H7" s="87">
        <v>10.15</v>
      </c>
      <c r="I7" s="48">
        <v>10.35</v>
      </c>
      <c r="J7" s="48">
        <v>12.78</v>
      </c>
      <c r="K7" s="48">
        <v>17.61</v>
      </c>
      <c r="L7" s="48">
        <v>17.61</v>
      </c>
      <c r="M7" s="48">
        <v>17.61</v>
      </c>
      <c r="N7" s="48">
        <v>17.61</v>
      </c>
      <c r="O7" s="48">
        <v>18.61</v>
      </c>
      <c r="P7" s="88">
        <v>18.68</v>
      </c>
      <c r="Q7" s="6">
        <v>25.68</v>
      </c>
      <c r="R7" s="6">
        <v>25.68</v>
      </c>
      <c r="S7" s="6">
        <v>25.68</v>
      </c>
      <c r="T7" s="6">
        <v>30.6</v>
      </c>
      <c r="U7" s="6">
        <v>30.6</v>
      </c>
      <c r="V7" s="6">
        <v>33.229999999999997</v>
      </c>
      <c r="W7" s="6">
        <v>34.74</v>
      </c>
      <c r="X7" s="1">
        <v>34.74</v>
      </c>
      <c r="Y7" s="63" t="s">
        <v>24</v>
      </c>
      <c r="Z7" s="63" t="s">
        <v>24</v>
      </c>
      <c r="AA7" s="63" t="s">
        <v>24</v>
      </c>
      <c r="AB7" s="63" t="s">
        <v>24</v>
      </c>
      <c r="AC7" s="63" t="s">
        <v>24</v>
      </c>
    </row>
    <row r="8" spans="1:29" ht="12.95" customHeight="1" x14ac:dyDescent="0.2">
      <c r="A8" s="193" t="s">
        <v>76</v>
      </c>
      <c r="B8" s="255" t="s">
        <v>77</v>
      </c>
      <c r="C8" s="83" t="s">
        <v>78</v>
      </c>
      <c r="D8" s="188"/>
      <c r="E8" s="188"/>
      <c r="F8" s="15">
        <f>157/1000*60</f>
        <v>9.42</v>
      </c>
      <c r="G8" s="15">
        <f>185/1000*60</f>
        <v>11.1</v>
      </c>
      <c r="H8" s="21">
        <f>205/1000*60</f>
        <v>12.299999999999999</v>
      </c>
      <c r="I8" s="21">
        <f>225/1000*60</f>
        <v>13.5</v>
      </c>
      <c r="J8" s="64">
        <f>285/1000*60</f>
        <v>17.099999999999998</v>
      </c>
      <c r="K8" s="21">
        <f>400/1000*60</f>
        <v>24</v>
      </c>
      <c r="L8" s="21">
        <v>24</v>
      </c>
      <c r="M8" s="21">
        <v>24</v>
      </c>
      <c r="N8" s="21">
        <v>24</v>
      </c>
      <c r="O8" s="21">
        <v>24</v>
      </c>
      <c r="P8" s="15">
        <v>28.8</v>
      </c>
      <c r="Q8" s="15">
        <v>31.8</v>
      </c>
      <c r="R8" s="15">
        <v>28.62</v>
      </c>
      <c r="S8" s="15">
        <v>28.62</v>
      </c>
      <c r="T8" s="15">
        <v>30.06</v>
      </c>
      <c r="U8" s="15">
        <v>31.86</v>
      </c>
      <c r="V8" s="15">
        <v>33.450000000000003</v>
      </c>
      <c r="W8" s="15">
        <v>34.979999999999997</v>
      </c>
      <c r="X8" s="17">
        <v>38.65</v>
      </c>
      <c r="Y8" s="17">
        <v>37.26</v>
      </c>
      <c r="Z8" s="17">
        <v>36.17</v>
      </c>
      <c r="AA8" s="62">
        <v>40.57</v>
      </c>
      <c r="AB8" s="62">
        <v>43.39</v>
      </c>
      <c r="AC8" s="62">
        <v>48.18</v>
      </c>
    </row>
    <row r="9" spans="1:29" ht="12.95" customHeight="1" x14ac:dyDescent="0.2">
      <c r="A9" s="194"/>
      <c r="B9" s="256"/>
      <c r="C9" s="83" t="s">
        <v>79</v>
      </c>
      <c r="D9" s="188"/>
      <c r="E9" s="188"/>
      <c r="F9" s="65" t="s">
        <v>24</v>
      </c>
      <c r="G9" s="65" t="s">
        <v>24</v>
      </c>
      <c r="H9" s="65" t="s">
        <v>24</v>
      </c>
      <c r="I9" s="65" t="s">
        <v>24</v>
      </c>
      <c r="J9" s="65" t="s">
        <v>24</v>
      </c>
      <c r="K9" s="65" t="s">
        <v>24</v>
      </c>
      <c r="L9" s="65" t="s">
        <v>24</v>
      </c>
      <c r="M9" s="65" t="s">
        <v>24</v>
      </c>
      <c r="N9" s="65" t="s">
        <v>24</v>
      </c>
      <c r="O9" s="63" t="s">
        <v>24</v>
      </c>
      <c r="P9" s="68" t="s">
        <v>24</v>
      </c>
      <c r="Q9" s="68" t="s">
        <v>24</v>
      </c>
      <c r="R9" s="68" t="s">
        <v>24</v>
      </c>
      <c r="S9" s="68" t="s">
        <v>24</v>
      </c>
      <c r="T9" s="67" t="s">
        <v>24</v>
      </c>
      <c r="U9" s="65" t="s">
        <v>24</v>
      </c>
      <c r="V9" s="65" t="s">
        <v>24</v>
      </c>
      <c r="W9" s="65" t="s">
        <v>24</v>
      </c>
      <c r="X9" s="66">
        <v>42.53</v>
      </c>
      <c r="Y9" s="69">
        <v>41</v>
      </c>
      <c r="Z9" s="17">
        <v>39.799999999999997</v>
      </c>
      <c r="AA9" s="62">
        <v>44.64</v>
      </c>
      <c r="AB9" s="62">
        <v>47.74</v>
      </c>
      <c r="AC9" s="62">
        <v>53.01</v>
      </c>
    </row>
    <row r="10" spans="1:29" ht="12.95" customHeight="1" x14ac:dyDescent="0.2">
      <c r="A10" s="194"/>
      <c r="B10" s="256"/>
      <c r="C10" s="83" t="s">
        <v>186</v>
      </c>
      <c r="D10" s="188"/>
      <c r="E10" s="188"/>
      <c r="F10" s="65" t="s">
        <v>24</v>
      </c>
      <c r="G10" s="65" t="s">
        <v>24</v>
      </c>
      <c r="H10" s="65" t="s">
        <v>24</v>
      </c>
      <c r="I10" s="65" t="s">
        <v>24</v>
      </c>
      <c r="J10" s="65" t="s">
        <v>24</v>
      </c>
      <c r="K10" s="65" t="s">
        <v>24</v>
      </c>
      <c r="L10" s="65" t="s">
        <v>24</v>
      </c>
      <c r="M10" s="65" t="s">
        <v>24</v>
      </c>
      <c r="N10" s="65" t="s">
        <v>24</v>
      </c>
      <c r="O10" s="63" t="s">
        <v>24</v>
      </c>
      <c r="P10" s="68" t="s">
        <v>24</v>
      </c>
      <c r="Q10" s="68" t="s">
        <v>24</v>
      </c>
      <c r="R10" s="68" t="s">
        <v>24</v>
      </c>
      <c r="S10" s="68" t="s">
        <v>24</v>
      </c>
      <c r="T10" s="68" t="s">
        <v>24</v>
      </c>
      <c r="U10" s="67" t="s">
        <v>24</v>
      </c>
      <c r="V10" s="65" t="s">
        <v>24</v>
      </c>
      <c r="W10" s="65" t="s">
        <v>24</v>
      </c>
      <c r="X10" s="66">
        <v>44.26</v>
      </c>
      <c r="Y10" s="69">
        <v>42.67</v>
      </c>
      <c r="Z10" s="17">
        <v>41.42</v>
      </c>
      <c r="AA10" s="62">
        <v>46.46</v>
      </c>
      <c r="AB10" s="62">
        <v>49.69</v>
      </c>
      <c r="AC10" s="62">
        <v>55.18</v>
      </c>
    </row>
    <row r="11" spans="1:29" ht="12.95" customHeight="1" x14ac:dyDescent="0.2">
      <c r="A11" s="194"/>
      <c r="B11" s="256"/>
      <c r="C11" s="108" t="s">
        <v>188</v>
      </c>
      <c r="D11" s="188"/>
      <c r="E11" s="188"/>
      <c r="F11" s="65" t="s">
        <v>24</v>
      </c>
      <c r="G11" s="6">
        <f>185/1000*60</f>
        <v>11.1</v>
      </c>
      <c r="H11" s="6">
        <f>205/1000*60</f>
        <v>12.299999999999999</v>
      </c>
      <c r="I11" s="6">
        <f>225/1000*60</f>
        <v>13.5</v>
      </c>
      <c r="J11" s="65">
        <f>300/1000*60</f>
        <v>18</v>
      </c>
      <c r="K11" s="65">
        <f>450/1000*60</f>
        <v>27</v>
      </c>
      <c r="L11" s="65">
        <v>27</v>
      </c>
      <c r="M11" s="63">
        <v>27</v>
      </c>
      <c r="N11" s="173">
        <v>27</v>
      </c>
      <c r="O11" s="173">
        <v>27</v>
      </c>
      <c r="P11" s="173">
        <v>32.4</v>
      </c>
      <c r="Q11" s="173">
        <v>35.64</v>
      </c>
      <c r="R11" s="173">
        <v>32.08</v>
      </c>
      <c r="S11" s="173">
        <v>32.08</v>
      </c>
      <c r="T11" s="173">
        <v>33.119999999999997</v>
      </c>
      <c r="U11" s="173">
        <v>35.049999999999997</v>
      </c>
      <c r="V11" s="67">
        <v>36.08</v>
      </c>
      <c r="W11" s="65">
        <v>38.49</v>
      </c>
      <c r="X11" s="65" t="s">
        <v>24</v>
      </c>
      <c r="Y11" s="67" t="s">
        <v>24</v>
      </c>
      <c r="Z11" s="63" t="s">
        <v>24</v>
      </c>
      <c r="AA11" s="63" t="s">
        <v>24</v>
      </c>
      <c r="AB11" s="63" t="s">
        <v>24</v>
      </c>
      <c r="AC11" s="63"/>
    </row>
    <row r="12" spans="1:29" ht="12.95" customHeight="1" x14ac:dyDescent="0.2">
      <c r="A12" s="194"/>
      <c r="B12" s="256"/>
      <c r="C12" s="108" t="s">
        <v>210</v>
      </c>
      <c r="D12" s="188"/>
      <c r="E12" s="188"/>
      <c r="F12" s="6">
        <v>9.42</v>
      </c>
      <c r="G12" s="65" t="s">
        <v>24</v>
      </c>
      <c r="H12" s="65" t="s">
        <v>24</v>
      </c>
      <c r="I12" s="65" t="s">
        <v>24</v>
      </c>
      <c r="J12" s="65" t="s">
        <v>24</v>
      </c>
      <c r="K12" s="65" t="s">
        <v>24</v>
      </c>
      <c r="L12" s="65" t="s">
        <v>24</v>
      </c>
      <c r="M12" s="65" t="s">
        <v>24</v>
      </c>
      <c r="N12" s="70" t="s">
        <v>24</v>
      </c>
      <c r="O12" s="70" t="s">
        <v>24</v>
      </c>
      <c r="P12" s="70" t="s">
        <v>24</v>
      </c>
      <c r="Q12" s="70" t="s">
        <v>24</v>
      </c>
      <c r="R12" s="71" t="s">
        <v>24</v>
      </c>
      <c r="S12" s="71" t="s">
        <v>24</v>
      </c>
      <c r="T12" s="70" t="s">
        <v>24</v>
      </c>
      <c r="U12" s="70" t="s">
        <v>24</v>
      </c>
      <c r="V12" s="65" t="s">
        <v>24</v>
      </c>
      <c r="W12" s="65" t="s">
        <v>24</v>
      </c>
      <c r="X12" s="65" t="s">
        <v>24</v>
      </c>
      <c r="Y12" s="65" t="s">
        <v>24</v>
      </c>
      <c r="Z12" s="63" t="s">
        <v>24</v>
      </c>
      <c r="AA12" s="63" t="s">
        <v>24</v>
      </c>
      <c r="AB12" s="63" t="s">
        <v>24</v>
      </c>
      <c r="AC12" s="63"/>
    </row>
    <row r="13" spans="1:29" ht="12.95" customHeight="1" x14ac:dyDescent="0.2">
      <c r="A13" s="107" t="s">
        <v>233</v>
      </c>
      <c r="B13" s="22" t="s">
        <v>75</v>
      </c>
      <c r="C13" s="108" t="s">
        <v>185</v>
      </c>
      <c r="D13" s="188"/>
      <c r="E13" s="189"/>
      <c r="F13" s="6">
        <v>7.02</v>
      </c>
      <c r="G13" s="6">
        <f>117/1000*60</f>
        <v>7.0200000000000005</v>
      </c>
      <c r="H13" s="6">
        <f>129.65/1000*60</f>
        <v>7.7790000000000008</v>
      </c>
      <c r="I13" s="6">
        <f>142.29/1000*60</f>
        <v>8.5373999999999999</v>
      </c>
      <c r="J13" s="6">
        <f>153.24/1000*60</f>
        <v>9.1944000000000017</v>
      </c>
      <c r="K13" s="6">
        <f>215.07/1000*60</f>
        <v>12.904199999999999</v>
      </c>
      <c r="L13" s="6">
        <v>12.9</v>
      </c>
      <c r="M13" s="6">
        <v>12.9</v>
      </c>
      <c r="N13" s="6">
        <v>12.9</v>
      </c>
      <c r="O13" s="6">
        <v>12.91</v>
      </c>
      <c r="P13" s="6">
        <v>15.49</v>
      </c>
      <c r="Q13" s="6">
        <v>17.100000000000001</v>
      </c>
      <c r="R13" s="6">
        <v>17.100000000000001</v>
      </c>
      <c r="S13" s="6">
        <v>17.100000000000001</v>
      </c>
      <c r="T13" s="6">
        <v>17.100000000000001</v>
      </c>
      <c r="U13" s="6">
        <v>18.12</v>
      </c>
      <c r="V13" s="6">
        <v>21.88</v>
      </c>
      <c r="W13" s="6">
        <v>22.89</v>
      </c>
      <c r="X13" s="1">
        <v>22.89</v>
      </c>
      <c r="Y13" s="63" t="s">
        <v>24</v>
      </c>
      <c r="Z13" s="63" t="s">
        <v>24</v>
      </c>
      <c r="AA13" s="63" t="s">
        <v>24</v>
      </c>
      <c r="AB13" s="63" t="s">
        <v>24</v>
      </c>
      <c r="AC13" s="63"/>
    </row>
    <row r="14" spans="1:29" ht="12.95" customHeight="1" x14ac:dyDescent="0.2">
      <c r="A14" s="89" t="s">
        <v>234</v>
      </c>
      <c r="B14" s="75" t="s">
        <v>80</v>
      </c>
      <c r="C14" s="83" t="s">
        <v>81</v>
      </c>
      <c r="D14" s="90" t="s">
        <v>110</v>
      </c>
      <c r="E14" s="4" t="s">
        <v>55</v>
      </c>
      <c r="F14" s="15">
        <v>0.18</v>
      </c>
      <c r="G14" s="15">
        <v>0.23</v>
      </c>
      <c r="H14" s="15">
        <v>0.25</v>
      </c>
      <c r="I14" s="15">
        <v>0.28999999999999998</v>
      </c>
      <c r="J14" s="15">
        <v>0.33</v>
      </c>
      <c r="K14" s="15">
        <v>0.39</v>
      </c>
      <c r="L14" s="15">
        <v>0.42</v>
      </c>
      <c r="M14" s="15">
        <v>0.42</v>
      </c>
      <c r="N14" s="15">
        <v>0.46</v>
      </c>
      <c r="O14" s="15">
        <v>0.46</v>
      </c>
      <c r="P14" s="15">
        <v>0.46</v>
      </c>
      <c r="Q14" s="15">
        <v>0.46</v>
      </c>
      <c r="R14" s="15">
        <v>0.52</v>
      </c>
      <c r="S14" s="15">
        <v>0.56999999999999995</v>
      </c>
      <c r="T14" s="15">
        <v>0.56999999999999995</v>
      </c>
      <c r="U14" s="15">
        <v>0.63</v>
      </c>
      <c r="V14" s="15">
        <v>0.7</v>
      </c>
      <c r="W14" s="15">
        <v>0.78</v>
      </c>
      <c r="X14" s="17">
        <v>0.92</v>
      </c>
      <c r="Y14" s="17">
        <v>0.92</v>
      </c>
      <c r="Z14" s="175">
        <v>1.03</v>
      </c>
      <c r="AA14" s="184">
        <v>1.08</v>
      </c>
      <c r="AB14" s="185">
        <v>1.1000000000000001</v>
      </c>
      <c r="AC14" s="148"/>
    </row>
    <row r="15" spans="1:29" ht="12.95" customHeight="1" x14ac:dyDescent="0.2">
      <c r="A15" s="211" t="s">
        <v>209</v>
      </c>
      <c r="B15" s="211"/>
      <c r="C15" s="211"/>
      <c r="D15" s="109"/>
      <c r="E15" s="109"/>
      <c r="F15" s="109"/>
      <c r="G15" s="109"/>
      <c r="H15" s="109"/>
      <c r="I15" s="109"/>
      <c r="J15" s="109"/>
      <c r="K15" s="109"/>
      <c r="L15" s="109"/>
      <c r="M15" s="109"/>
      <c r="N15" s="109"/>
      <c r="AA15" s="123"/>
    </row>
    <row r="16" spans="1:29" ht="12.95" customHeight="1" x14ac:dyDescent="0.2">
      <c r="A16" s="105" t="s">
        <v>240</v>
      </c>
    </row>
    <row r="17" spans="1:25" ht="12.95" customHeight="1" x14ac:dyDescent="0.2">
      <c r="A17" s="105" t="s">
        <v>218</v>
      </c>
    </row>
    <row r="18" spans="1:25" ht="12.95" customHeight="1" x14ac:dyDescent="0.2">
      <c r="A18" s="105" t="s">
        <v>247</v>
      </c>
    </row>
    <row r="19" spans="1:25" ht="12.95" customHeight="1" x14ac:dyDescent="0.2">
      <c r="V19" s="123"/>
    </row>
    <row r="20" spans="1:25" x14ac:dyDescent="0.2">
      <c r="J20" s="110"/>
    </row>
    <row r="21" spans="1:25" x14ac:dyDescent="0.2">
      <c r="S21" s="124"/>
      <c r="W21" s="123"/>
    </row>
    <row r="22" spans="1:25" x14ac:dyDescent="0.2">
      <c r="W22" s="123"/>
    </row>
    <row r="30" spans="1:25" x14ac:dyDescent="0.2">
      <c r="Y30" s="123"/>
    </row>
  </sheetData>
  <mergeCells count="12">
    <mergeCell ref="A1:AB1"/>
    <mergeCell ref="A15:C15"/>
    <mergeCell ref="E4:E13"/>
    <mergeCell ref="D4:D13"/>
    <mergeCell ref="A2:A3"/>
    <mergeCell ref="B2:B3"/>
    <mergeCell ref="C2:C3"/>
    <mergeCell ref="D2:D3"/>
    <mergeCell ref="E2:E3"/>
    <mergeCell ref="A8:A12"/>
    <mergeCell ref="B8:B12"/>
    <mergeCell ref="F2:A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S73"/>
  <sheetViews>
    <sheetView showGridLines="0" tabSelected="1" topLeftCell="A10" workbookViewId="0">
      <selection activeCell="X23" sqref="X23"/>
    </sheetView>
  </sheetViews>
  <sheetFormatPr defaultRowHeight="11.25" x14ac:dyDescent="0.2"/>
  <cols>
    <col min="1" max="1" width="28" style="105" customWidth="1"/>
    <col min="2" max="2" width="13.1640625" style="105" customWidth="1"/>
    <col min="3" max="3" width="38.33203125" style="105" customWidth="1"/>
    <col min="4" max="4" width="9.33203125" style="105"/>
    <col min="5" max="5" width="15.5" style="105" customWidth="1"/>
    <col min="6" max="16384" width="9.33203125" style="105"/>
  </cols>
  <sheetData>
    <row r="1" spans="1:71" s="101" customFormat="1" ht="20.100000000000001" customHeight="1" x14ac:dyDescent="0.2">
      <c r="A1" s="236" t="s">
        <v>236</v>
      </c>
      <c r="B1" s="236"/>
      <c r="C1" s="236"/>
      <c r="D1" s="236"/>
      <c r="E1" s="236"/>
      <c r="F1" s="236"/>
      <c r="G1" s="236"/>
      <c r="H1" s="236"/>
      <c r="I1" s="236"/>
      <c r="J1" s="236"/>
      <c r="K1" s="236"/>
      <c r="L1" s="236"/>
      <c r="M1" s="236"/>
      <c r="N1" s="236"/>
      <c r="O1" s="236"/>
      <c r="P1" s="236"/>
      <c r="Q1" s="236"/>
      <c r="R1" s="236"/>
      <c r="S1" s="121"/>
      <c r="T1" s="121"/>
      <c r="U1" s="121"/>
      <c r="V1" s="121"/>
      <c r="W1" s="121"/>
      <c r="X1" s="121"/>
    </row>
    <row r="2" spans="1:71" ht="17.100000000000001" customHeight="1" x14ac:dyDescent="0.2">
      <c r="A2" s="240" t="s">
        <v>0</v>
      </c>
      <c r="B2" s="238" t="s">
        <v>130</v>
      </c>
      <c r="C2" s="238" t="s">
        <v>1</v>
      </c>
      <c r="D2" s="238" t="s">
        <v>134</v>
      </c>
      <c r="E2" s="238" t="s">
        <v>135</v>
      </c>
      <c r="F2" s="242" t="s">
        <v>169</v>
      </c>
      <c r="G2" s="243"/>
      <c r="H2" s="243"/>
      <c r="I2" s="243"/>
      <c r="J2" s="243"/>
      <c r="K2" s="243"/>
      <c r="L2" s="243"/>
      <c r="M2" s="243"/>
      <c r="N2" s="243"/>
      <c r="O2" s="243"/>
      <c r="P2" s="243"/>
      <c r="Q2" s="243"/>
      <c r="R2" s="243"/>
      <c r="S2" s="243"/>
    </row>
    <row r="3" spans="1:71" ht="17.100000000000001" customHeight="1" x14ac:dyDescent="0.2">
      <c r="A3" s="241"/>
      <c r="B3" s="238"/>
      <c r="C3" s="238"/>
      <c r="D3" s="238"/>
      <c r="E3" s="238"/>
      <c r="F3" s="5" t="s">
        <v>12</v>
      </c>
      <c r="G3" s="5" t="s">
        <v>13</v>
      </c>
      <c r="H3" s="5" t="s">
        <v>14</v>
      </c>
      <c r="I3" s="5" t="s">
        <v>15</v>
      </c>
      <c r="J3" s="5" t="s">
        <v>16</v>
      </c>
      <c r="K3" s="5" t="s">
        <v>17</v>
      </c>
      <c r="L3" s="5" t="s">
        <v>18</v>
      </c>
      <c r="M3" s="5" t="s">
        <v>19</v>
      </c>
      <c r="N3" s="8" t="s">
        <v>20</v>
      </c>
      <c r="O3" s="24">
        <v>2017</v>
      </c>
      <c r="P3" s="24">
        <v>2018</v>
      </c>
      <c r="Q3" s="24">
        <v>2019</v>
      </c>
      <c r="R3" s="24">
        <v>2020</v>
      </c>
      <c r="S3" s="24">
        <v>2021</v>
      </c>
    </row>
    <row r="4" spans="1:71" ht="12.95" customHeight="1" x14ac:dyDescent="0.2">
      <c r="A4" s="267" t="s">
        <v>174</v>
      </c>
      <c r="B4" s="268" t="s">
        <v>140</v>
      </c>
      <c r="C4" s="86" t="s">
        <v>115</v>
      </c>
      <c r="D4" s="204" t="s">
        <v>110</v>
      </c>
      <c r="E4" s="278" t="s">
        <v>168</v>
      </c>
      <c r="F4" s="36">
        <v>0.61</v>
      </c>
      <c r="G4" s="36">
        <v>0.61</v>
      </c>
      <c r="H4" s="36">
        <v>0.69</v>
      </c>
      <c r="I4" s="36">
        <v>0.83</v>
      </c>
      <c r="J4" s="36">
        <v>0.9</v>
      </c>
      <c r="K4" s="36">
        <v>1.07</v>
      </c>
      <c r="L4" s="37">
        <v>1.1100000000000001</v>
      </c>
      <c r="M4" s="37">
        <v>1.18</v>
      </c>
      <c r="N4" s="40">
        <v>1.29</v>
      </c>
      <c r="O4" s="40">
        <v>1.29</v>
      </c>
      <c r="P4" s="40">
        <v>1.6</v>
      </c>
      <c r="Q4" s="40">
        <v>1.63</v>
      </c>
      <c r="R4" s="40">
        <v>1.41</v>
      </c>
      <c r="S4" s="40">
        <v>1.41</v>
      </c>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row>
    <row r="5" spans="1:71" ht="12.95" customHeight="1" x14ac:dyDescent="0.2">
      <c r="A5" s="215"/>
      <c r="B5" s="269"/>
      <c r="C5" s="23" t="s">
        <v>175</v>
      </c>
      <c r="D5" s="205"/>
      <c r="E5" s="279"/>
      <c r="F5" s="29">
        <v>0.61</v>
      </c>
      <c r="G5" s="29">
        <v>0.61</v>
      </c>
      <c r="H5" s="31">
        <v>0.69</v>
      </c>
      <c r="I5" s="32">
        <v>0.83</v>
      </c>
      <c r="J5" s="32">
        <v>0.9</v>
      </c>
      <c r="K5" s="33">
        <v>1.07</v>
      </c>
      <c r="L5" s="111" t="s">
        <v>24</v>
      </c>
      <c r="M5" s="111" t="s">
        <v>24</v>
      </c>
      <c r="N5" s="111" t="s">
        <v>24</v>
      </c>
      <c r="O5" s="111" t="s">
        <v>24</v>
      </c>
      <c r="P5" s="111" t="s">
        <v>24</v>
      </c>
      <c r="Q5" s="111" t="s">
        <v>24</v>
      </c>
      <c r="R5" s="111" t="s">
        <v>24</v>
      </c>
      <c r="S5" s="183" t="s">
        <v>24</v>
      </c>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row>
    <row r="6" spans="1:71" ht="12.95" customHeight="1" x14ac:dyDescent="0.2">
      <c r="A6" s="258" t="s">
        <v>176</v>
      </c>
      <c r="B6" s="261" t="s">
        <v>83</v>
      </c>
      <c r="C6" s="86" t="s">
        <v>115</v>
      </c>
      <c r="D6" s="205"/>
      <c r="E6" s="279"/>
      <c r="F6" s="111" t="s">
        <v>24</v>
      </c>
      <c r="G6" s="111" t="s">
        <v>24</v>
      </c>
      <c r="H6" s="111" t="s">
        <v>24</v>
      </c>
      <c r="I6" s="111" t="s">
        <v>24</v>
      </c>
      <c r="J6" s="111" t="s">
        <v>24</v>
      </c>
      <c r="K6" s="21">
        <v>1.1399999999999999</v>
      </c>
      <c r="L6" s="21">
        <v>1.29</v>
      </c>
      <c r="M6" s="21">
        <v>1.29</v>
      </c>
      <c r="N6" s="44">
        <v>1.43</v>
      </c>
      <c r="O6" s="44">
        <v>1.43</v>
      </c>
      <c r="P6" s="44">
        <v>1.6</v>
      </c>
      <c r="Q6" s="44">
        <v>2.1</v>
      </c>
      <c r="R6" s="44">
        <v>0.94</v>
      </c>
      <c r="S6" s="44">
        <v>0.94</v>
      </c>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row>
    <row r="7" spans="1:71" ht="12.95" customHeight="1" x14ac:dyDescent="0.2">
      <c r="A7" s="270"/>
      <c r="B7" s="263"/>
      <c r="C7" s="23" t="s">
        <v>175</v>
      </c>
      <c r="D7" s="205"/>
      <c r="E7" s="279"/>
      <c r="F7" s="111" t="s">
        <v>24</v>
      </c>
      <c r="G7" s="111" t="s">
        <v>24</v>
      </c>
      <c r="H7" s="111" t="s">
        <v>24</v>
      </c>
      <c r="I7" s="111" t="s">
        <v>24</v>
      </c>
      <c r="J7" s="111" t="s">
        <v>24</v>
      </c>
      <c r="K7" s="25">
        <v>1.1399999999999999</v>
      </c>
      <c r="L7" s="111" t="s">
        <v>24</v>
      </c>
      <c r="M7" s="111" t="s">
        <v>24</v>
      </c>
      <c r="N7" s="111" t="s">
        <v>24</v>
      </c>
      <c r="O7" s="111" t="s">
        <v>24</v>
      </c>
      <c r="P7" s="111" t="s">
        <v>24</v>
      </c>
      <c r="Q7" s="111" t="s">
        <v>24</v>
      </c>
      <c r="R7" s="111" t="s">
        <v>24</v>
      </c>
      <c r="S7" s="183" t="s">
        <v>24</v>
      </c>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row>
    <row r="8" spans="1:71" ht="12.95" customHeight="1" x14ac:dyDescent="0.2">
      <c r="A8" s="116" t="s">
        <v>146</v>
      </c>
      <c r="B8" s="45" t="s">
        <v>83</v>
      </c>
      <c r="C8" s="86" t="s">
        <v>158</v>
      </c>
      <c r="D8" s="205"/>
      <c r="E8" s="279"/>
      <c r="F8" s="14">
        <v>1.46</v>
      </c>
      <c r="G8" s="14">
        <v>1.46</v>
      </c>
      <c r="H8" s="14">
        <v>1.46</v>
      </c>
      <c r="I8" s="14">
        <v>1.46</v>
      </c>
      <c r="J8" s="14">
        <v>1.8</v>
      </c>
      <c r="K8" s="15">
        <v>2.4900000000000002</v>
      </c>
      <c r="L8" s="15">
        <v>2.4900000000000002</v>
      </c>
      <c r="M8" s="15">
        <v>2.4900000000000002</v>
      </c>
      <c r="N8" s="40">
        <v>2.87</v>
      </c>
      <c r="O8" s="40">
        <v>2.87</v>
      </c>
      <c r="P8" s="40">
        <v>3.04</v>
      </c>
      <c r="Q8" s="40">
        <v>3.04</v>
      </c>
      <c r="R8" s="40">
        <v>3.82</v>
      </c>
      <c r="S8" s="40">
        <v>3.82</v>
      </c>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row>
    <row r="9" spans="1:71" s="117" customFormat="1" ht="12.95" customHeight="1" x14ac:dyDescent="0.2">
      <c r="A9" s="258" t="s">
        <v>261</v>
      </c>
      <c r="B9" s="45" t="s">
        <v>83</v>
      </c>
      <c r="C9" s="86" t="s">
        <v>159</v>
      </c>
      <c r="D9" s="205"/>
      <c r="E9" s="279"/>
      <c r="F9" s="111" t="s">
        <v>24</v>
      </c>
      <c r="G9" s="111" t="s">
        <v>24</v>
      </c>
      <c r="H9" s="111" t="s">
        <v>24</v>
      </c>
      <c r="I9" s="111" t="s">
        <v>24</v>
      </c>
      <c r="J9" s="111" t="s">
        <v>24</v>
      </c>
      <c r="K9" s="111" t="s">
        <v>24</v>
      </c>
      <c r="L9" s="111" t="s">
        <v>24</v>
      </c>
      <c r="M9" s="20">
        <v>12.05</v>
      </c>
      <c r="N9" s="40">
        <v>13.22</v>
      </c>
      <c r="O9" s="40">
        <v>13.22</v>
      </c>
      <c r="P9" s="40">
        <v>15.64</v>
      </c>
      <c r="Q9" s="40">
        <v>16.11</v>
      </c>
      <c r="R9" s="40">
        <v>25.5</v>
      </c>
      <c r="S9" s="40">
        <v>25.5</v>
      </c>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row>
    <row r="10" spans="1:71" ht="12.95" customHeight="1" x14ac:dyDescent="0.2">
      <c r="A10" s="259"/>
      <c r="B10" s="261" t="s">
        <v>140</v>
      </c>
      <c r="C10" s="61" t="s">
        <v>177</v>
      </c>
      <c r="D10" s="205"/>
      <c r="E10" s="279"/>
      <c r="F10" s="111" t="s">
        <v>24</v>
      </c>
      <c r="G10" s="111" t="s">
        <v>24</v>
      </c>
      <c r="H10" s="111" t="s">
        <v>24</v>
      </c>
      <c r="I10" s="26">
        <v>0.2</v>
      </c>
      <c r="J10" s="26">
        <v>0.2</v>
      </c>
      <c r="K10" s="26">
        <v>0.25</v>
      </c>
      <c r="L10" s="112">
        <v>0.25</v>
      </c>
      <c r="M10" s="111" t="s">
        <v>24</v>
      </c>
      <c r="N10" s="111" t="s">
        <v>24</v>
      </c>
      <c r="O10" s="111" t="s">
        <v>24</v>
      </c>
      <c r="P10" s="111" t="s">
        <v>24</v>
      </c>
      <c r="Q10" s="111" t="s">
        <v>24</v>
      </c>
      <c r="R10" s="111" t="s">
        <v>24</v>
      </c>
      <c r="S10" s="183" t="s">
        <v>24</v>
      </c>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row>
    <row r="11" spans="1:71" ht="12.95" customHeight="1" x14ac:dyDescent="0.2">
      <c r="A11" s="260"/>
      <c r="B11" s="263"/>
      <c r="C11" s="61" t="s">
        <v>27</v>
      </c>
      <c r="D11" s="205"/>
      <c r="E11" s="279"/>
      <c r="F11" s="28"/>
      <c r="G11" s="28"/>
      <c r="H11" s="26">
        <v>0.2</v>
      </c>
      <c r="I11" s="111" t="s">
        <v>24</v>
      </c>
      <c r="J11" s="111" t="s">
        <v>24</v>
      </c>
      <c r="K11" s="111" t="s">
        <v>24</v>
      </c>
      <c r="L11" s="111" t="s">
        <v>24</v>
      </c>
      <c r="M11" s="111" t="s">
        <v>24</v>
      </c>
      <c r="N11" s="111" t="s">
        <v>24</v>
      </c>
      <c r="O11" s="111" t="s">
        <v>24</v>
      </c>
      <c r="P11" s="111" t="s">
        <v>24</v>
      </c>
      <c r="Q11" s="111" t="s">
        <v>24</v>
      </c>
      <c r="R11" s="111" t="s">
        <v>24</v>
      </c>
      <c r="S11" s="183" t="s">
        <v>24</v>
      </c>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row>
    <row r="12" spans="1:71" ht="12.95" customHeight="1" x14ac:dyDescent="0.2">
      <c r="A12" s="258" t="s">
        <v>178</v>
      </c>
      <c r="B12" s="280" t="s">
        <v>141</v>
      </c>
      <c r="C12" s="145" t="s">
        <v>266</v>
      </c>
      <c r="D12" s="205"/>
      <c r="E12" s="279"/>
      <c r="F12" s="111" t="s">
        <v>24</v>
      </c>
      <c r="G12" s="111" t="s">
        <v>24</v>
      </c>
      <c r="H12" s="111" t="s">
        <v>24</v>
      </c>
      <c r="I12" s="111" t="s">
        <v>24</v>
      </c>
      <c r="J12" s="111" t="s">
        <v>24</v>
      </c>
      <c r="K12" s="111" t="s">
        <v>24</v>
      </c>
      <c r="L12" s="111" t="s">
        <v>24</v>
      </c>
      <c r="M12" s="38">
        <v>4.9000000000000004</v>
      </c>
      <c r="N12" s="44">
        <v>5.42</v>
      </c>
      <c r="O12" s="44">
        <v>5.42</v>
      </c>
      <c r="P12" s="40">
        <v>5.42</v>
      </c>
      <c r="Q12" s="40">
        <v>5.58</v>
      </c>
      <c r="R12" s="40">
        <v>5.58</v>
      </c>
      <c r="S12" s="40">
        <v>5.58</v>
      </c>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row>
    <row r="13" spans="1:71" ht="12.95" customHeight="1" x14ac:dyDescent="0.2">
      <c r="A13" s="260"/>
      <c r="B13" s="281"/>
      <c r="C13" s="61" t="s">
        <v>179</v>
      </c>
      <c r="D13" s="205"/>
      <c r="E13" s="279"/>
      <c r="F13" s="28">
        <v>3.5</v>
      </c>
      <c r="G13" s="28">
        <v>3.5</v>
      </c>
      <c r="H13" s="28">
        <v>3.5</v>
      </c>
      <c r="I13" s="34">
        <v>3.5</v>
      </c>
      <c r="J13" s="34">
        <v>3.91</v>
      </c>
      <c r="K13" s="34">
        <v>4.5</v>
      </c>
      <c r="L13" s="34">
        <v>4.9000000000000004</v>
      </c>
      <c r="M13" s="111" t="s">
        <v>24</v>
      </c>
      <c r="N13" s="111" t="s">
        <v>24</v>
      </c>
      <c r="O13" s="111" t="s">
        <v>24</v>
      </c>
      <c r="P13" s="111" t="s">
        <v>24</v>
      </c>
      <c r="Q13" s="111" t="s">
        <v>24</v>
      </c>
      <c r="R13" s="111" t="s">
        <v>24</v>
      </c>
      <c r="S13" s="183" t="s">
        <v>24</v>
      </c>
      <c r="T13" s="143"/>
      <c r="U13" s="101"/>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row>
    <row r="14" spans="1:71" s="143" customFormat="1" ht="12.95" customHeight="1" x14ac:dyDescent="0.2">
      <c r="A14" s="118" t="s">
        <v>160</v>
      </c>
      <c r="B14" s="146" t="s">
        <v>140</v>
      </c>
      <c r="C14" s="145" t="s">
        <v>161</v>
      </c>
      <c r="D14" s="205"/>
      <c r="E14" s="279"/>
      <c r="F14" s="112" t="s">
        <v>24</v>
      </c>
      <c r="G14" s="112" t="s">
        <v>24</v>
      </c>
      <c r="H14" s="112" t="s">
        <v>24</v>
      </c>
      <c r="I14" s="112" t="s">
        <v>24</v>
      </c>
      <c r="J14" s="112" t="s">
        <v>24</v>
      </c>
      <c r="K14" s="112" t="s">
        <v>24</v>
      </c>
      <c r="L14" s="112" t="s">
        <v>24</v>
      </c>
      <c r="M14" s="112" t="s">
        <v>24</v>
      </c>
      <c r="N14" s="112" t="s">
        <v>24</v>
      </c>
      <c r="O14" s="112" t="s">
        <v>24</v>
      </c>
      <c r="P14" s="40">
        <v>1.1599999999999999</v>
      </c>
      <c r="Q14" s="40">
        <v>1.29</v>
      </c>
      <c r="R14" s="40">
        <v>1.24</v>
      </c>
      <c r="S14" s="40">
        <v>1.24</v>
      </c>
      <c r="U14" s="101"/>
    </row>
    <row r="15" spans="1:71" s="143" customFormat="1" ht="12.95" customHeight="1" x14ac:dyDescent="0.2">
      <c r="A15" s="258" t="s">
        <v>147</v>
      </c>
      <c r="B15" s="261" t="s">
        <v>83</v>
      </c>
      <c r="C15" s="145" t="s">
        <v>265</v>
      </c>
      <c r="D15" s="205"/>
      <c r="E15" s="279"/>
      <c r="F15" s="112"/>
      <c r="G15" s="112"/>
      <c r="H15" s="112"/>
      <c r="I15" s="112"/>
      <c r="J15" s="112"/>
      <c r="K15" s="112"/>
      <c r="L15" s="112"/>
      <c r="M15" s="112"/>
      <c r="N15" s="111"/>
      <c r="O15" s="111"/>
      <c r="P15" s="111" t="s">
        <v>24</v>
      </c>
      <c r="Q15" s="111" t="s">
        <v>24</v>
      </c>
      <c r="R15" s="40">
        <v>7.79</v>
      </c>
      <c r="S15" s="40">
        <v>7.79</v>
      </c>
      <c r="U15" s="101"/>
    </row>
    <row r="16" spans="1:71" s="143" customFormat="1" ht="12.95" customHeight="1" x14ac:dyDescent="0.2">
      <c r="A16" s="259"/>
      <c r="B16" s="262"/>
      <c r="C16" s="122" t="s">
        <v>162</v>
      </c>
      <c r="D16" s="205"/>
      <c r="E16" s="279"/>
      <c r="F16" s="112" t="s">
        <v>24</v>
      </c>
      <c r="G16" s="112" t="s">
        <v>24</v>
      </c>
      <c r="H16" s="112" t="s">
        <v>24</v>
      </c>
      <c r="I16" s="112" t="s">
        <v>24</v>
      </c>
      <c r="J16" s="112" t="s">
        <v>24</v>
      </c>
      <c r="K16" s="112" t="s">
        <v>24</v>
      </c>
      <c r="L16" s="112" t="s">
        <v>24</v>
      </c>
      <c r="M16" s="112" t="s">
        <v>24</v>
      </c>
      <c r="N16" s="111" t="s">
        <v>24</v>
      </c>
      <c r="O16" s="111" t="s">
        <v>24</v>
      </c>
      <c r="P16" s="148">
        <v>7.24</v>
      </c>
      <c r="Q16" s="148">
        <v>7.57</v>
      </c>
      <c r="R16" s="111" t="s">
        <v>24</v>
      </c>
      <c r="S16" s="183" t="s">
        <v>24</v>
      </c>
      <c r="U16" s="101"/>
    </row>
    <row r="17" spans="1:21" s="143" customFormat="1" ht="12.95" customHeight="1" x14ac:dyDescent="0.2">
      <c r="A17" s="259"/>
      <c r="B17" s="262"/>
      <c r="C17" s="23" t="s">
        <v>54</v>
      </c>
      <c r="D17" s="205"/>
      <c r="E17" s="279"/>
      <c r="F17" s="112" t="s">
        <v>24</v>
      </c>
      <c r="G17" s="112" t="s">
        <v>24</v>
      </c>
      <c r="H17" s="111" t="s">
        <v>24</v>
      </c>
      <c r="I17" s="111" t="s">
        <v>24</v>
      </c>
      <c r="J17" s="111" t="s">
        <v>24</v>
      </c>
      <c r="K17" s="25">
        <v>5.46</v>
      </c>
      <c r="L17" s="25">
        <v>5.54</v>
      </c>
      <c r="M17" s="25">
        <v>5.54</v>
      </c>
      <c r="N17" s="111" t="s">
        <v>24</v>
      </c>
      <c r="O17" s="111" t="s">
        <v>24</v>
      </c>
      <c r="P17" s="112" t="s">
        <v>24</v>
      </c>
      <c r="Q17" s="111" t="s">
        <v>24</v>
      </c>
      <c r="R17" s="111" t="s">
        <v>24</v>
      </c>
      <c r="S17" s="183" t="s">
        <v>24</v>
      </c>
      <c r="U17" s="149"/>
    </row>
    <row r="18" spans="1:21" s="143" customFormat="1" ht="12.95" customHeight="1" x14ac:dyDescent="0.2">
      <c r="A18" s="260"/>
      <c r="B18" s="263"/>
      <c r="C18" s="23" t="s">
        <v>180</v>
      </c>
      <c r="D18" s="205"/>
      <c r="E18" s="279"/>
      <c r="F18" s="112" t="s">
        <v>24</v>
      </c>
      <c r="G18" s="112" t="s">
        <v>24</v>
      </c>
      <c r="H18" s="112" t="s">
        <v>24</v>
      </c>
      <c r="I18" s="112" t="s">
        <v>24</v>
      </c>
      <c r="J18" s="112" t="s">
        <v>24</v>
      </c>
      <c r="K18" s="112" t="s">
        <v>24</v>
      </c>
      <c r="L18" s="112" t="s">
        <v>24</v>
      </c>
      <c r="M18" s="112" t="s">
        <v>24</v>
      </c>
      <c r="N18" s="113">
        <v>6.22</v>
      </c>
      <c r="O18" s="113">
        <v>6.22</v>
      </c>
      <c r="P18" s="112" t="s">
        <v>24</v>
      </c>
      <c r="Q18" s="111" t="s">
        <v>24</v>
      </c>
      <c r="R18" s="111" t="s">
        <v>24</v>
      </c>
      <c r="S18" s="183" t="s">
        <v>24</v>
      </c>
    </row>
    <row r="19" spans="1:21" s="143" customFormat="1" ht="12.95" customHeight="1" x14ac:dyDescent="0.2">
      <c r="A19" s="55" t="s">
        <v>84</v>
      </c>
      <c r="B19" s="150"/>
      <c r="C19" s="264" t="s">
        <v>163</v>
      </c>
      <c r="D19" s="205"/>
      <c r="E19" s="279"/>
      <c r="F19" s="35"/>
      <c r="G19" s="35"/>
      <c r="H19" s="27"/>
      <c r="I19" s="27"/>
      <c r="J19" s="27"/>
      <c r="K19" s="27"/>
      <c r="L19" s="27"/>
      <c r="M19" s="27"/>
      <c r="N19" s="130"/>
      <c r="O19" s="130"/>
      <c r="P19" s="153"/>
      <c r="Q19" s="153"/>
      <c r="R19" s="271" t="s">
        <v>24</v>
      </c>
      <c r="S19" s="271" t="s">
        <v>24</v>
      </c>
    </row>
    <row r="20" spans="1:21" s="143" customFormat="1" ht="12.95" customHeight="1" x14ac:dyDescent="0.2">
      <c r="A20" s="56" t="s">
        <v>143</v>
      </c>
      <c r="B20" s="151" t="s">
        <v>148</v>
      </c>
      <c r="C20" s="265"/>
      <c r="D20" s="205"/>
      <c r="E20" s="279"/>
      <c r="F20" s="111" t="s">
        <v>24</v>
      </c>
      <c r="G20" s="111" t="s">
        <v>24</v>
      </c>
      <c r="H20" s="25">
        <v>6.59</v>
      </c>
      <c r="I20" s="25">
        <v>6.59</v>
      </c>
      <c r="J20" s="25">
        <v>6.89</v>
      </c>
      <c r="K20" s="25">
        <v>8.1199999999999992</v>
      </c>
      <c r="L20" s="25">
        <v>8.1199999999999992</v>
      </c>
      <c r="M20" s="25">
        <v>12.36</v>
      </c>
      <c r="N20" s="154">
        <v>13.66</v>
      </c>
      <c r="O20" s="154">
        <v>13.66</v>
      </c>
      <c r="P20" s="155">
        <v>13.41</v>
      </c>
      <c r="Q20" s="155">
        <v>13.14</v>
      </c>
      <c r="R20" s="272"/>
      <c r="S20" s="272"/>
    </row>
    <row r="21" spans="1:21" s="143" customFormat="1" ht="12.95" customHeight="1" x14ac:dyDescent="0.2">
      <c r="A21" s="57" t="s">
        <v>144</v>
      </c>
      <c r="B21" s="152" t="s">
        <v>149</v>
      </c>
      <c r="C21" s="266"/>
      <c r="D21" s="205"/>
      <c r="E21" s="279"/>
      <c r="F21" s="27">
        <v>4</v>
      </c>
      <c r="G21" s="27">
        <v>4</v>
      </c>
      <c r="H21" s="27">
        <v>4</v>
      </c>
      <c r="I21" s="27">
        <v>4.2</v>
      </c>
      <c r="J21" s="27">
        <v>4.2</v>
      </c>
      <c r="K21" s="27">
        <v>4.97</v>
      </c>
      <c r="L21" s="27">
        <v>4.97</v>
      </c>
      <c r="M21" s="27">
        <v>7.56</v>
      </c>
      <c r="N21" s="130">
        <v>8.3000000000000007</v>
      </c>
      <c r="O21" s="130">
        <v>8.3000000000000007</v>
      </c>
      <c r="P21" s="153">
        <v>8.57</v>
      </c>
      <c r="Q21" s="148">
        <v>0.89</v>
      </c>
      <c r="R21" s="111" t="s">
        <v>24</v>
      </c>
      <c r="S21" s="183" t="s">
        <v>24</v>
      </c>
    </row>
    <row r="22" spans="1:21" s="143" customFormat="1" ht="12.95" customHeight="1" x14ac:dyDescent="0.2">
      <c r="A22" s="258" t="s">
        <v>151</v>
      </c>
      <c r="B22" s="275" t="s">
        <v>150</v>
      </c>
      <c r="C22" s="145" t="s">
        <v>180</v>
      </c>
      <c r="D22" s="205"/>
      <c r="E22" s="279"/>
      <c r="F22" s="112" t="s">
        <v>24</v>
      </c>
      <c r="G22" s="112" t="s">
        <v>24</v>
      </c>
      <c r="H22" s="112" t="s">
        <v>24</v>
      </c>
      <c r="I22" s="112" t="s">
        <v>24</v>
      </c>
      <c r="J22" s="112" t="s">
        <v>24</v>
      </c>
      <c r="K22" s="112" t="s">
        <v>24</v>
      </c>
      <c r="L22" s="112" t="s">
        <v>24</v>
      </c>
      <c r="M22" s="112" t="s">
        <v>24</v>
      </c>
      <c r="N22" s="112" t="s">
        <v>24</v>
      </c>
      <c r="O22" s="112" t="s">
        <v>24</v>
      </c>
      <c r="P22" s="112" t="s">
        <v>24</v>
      </c>
      <c r="Q22" s="112" t="s">
        <v>24</v>
      </c>
      <c r="R22" s="40">
        <v>2.44</v>
      </c>
      <c r="S22" s="40">
        <v>2.44</v>
      </c>
    </row>
    <row r="23" spans="1:21" s="143" customFormat="1" ht="12.95" customHeight="1" x14ac:dyDescent="0.2">
      <c r="A23" s="259"/>
      <c r="B23" s="276"/>
      <c r="C23" s="86" t="s">
        <v>262</v>
      </c>
      <c r="D23" s="205"/>
      <c r="E23" s="279"/>
      <c r="F23" s="112" t="s">
        <v>24</v>
      </c>
      <c r="G23" s="112" t="s">
        <v>24</v>
      </c>
      <c r="H23" s="112" t="s">
        <v>24</v>
      </c>
      <c r="I23" s="112" t="s">
        <v>24</v>
      </c>
      <c r="J23" s="112" t="s">
        <v>24</v>
      </c>
      <c r="K23" s="112" t="s">
        <v>24</v>
      </c>
      <c r="L23" s="112" t="s">
        <v>24</v>
      </c>
      <c r="M23" s="112" t="s">
        <v>24</v>
      </c>
      <c r="N23" s="112" t="s">
        <v>24</v>
      </c>
      <c r="O23" s="112" t="s">
        <v>24</v>
      </c>
      <c r="P23" s="112" t="s">
        <v>24</v>
      </c>
      <c r="Q23" s="112" t="s">
        <v>24</v>
      </c>
      <c r="R23" s="40">
        <v>1.75</v>
      </c>
      <c r="S23" s="40">
        <v>1.75</v>
      </c>
    </row>
    <row r="24" spans="1:21" s="143" customFormat="1" ht="12.95" customHeight="1" x14ac:dyDescent="0.2">
      <c r="A24" s="260"/>
      <c r="B24" s="277"/>
      <c r="C24" s="122" t="s">
        <v>263</v>
      </c>
      <c r="D24" s="205"/>
      <c r="E24" s="279"/>
      <c r="F24" s="29">
        <v>1.05</v>
      </c>
      <c r="G24" s="29">
        <v>10.050000000000001</v>
      </c>
      <c r="H24" s="29">
        <v>1.05</v>
      </c>
      <c r="I24" s="29">
        <v>1.05</v>
      </c>
      <c r="J24" s="29">
        <v>1.05</v>
      </c>
      <c r="K24" s="29">
        <v>1.18</v>
      </c>
      <c r="L24" s="28">
        <v>1.18</v>
      </c>
      <c r="M24" s="28">
        <v>1.18</v>
      </c>
      <c r="N24" s="28">
        <v>1.27</v>
      </c>
      <c r="O24" s="28">
        <v>1.27</v>
      </c>
      <c r="P24" s="87">
        <v>0.89</v>
      </c>
      <c r="Q24" s="87">
        <v>0.89</v>
      </c>
      <c r="R24" s="114" t="s">
        <v>24</v>
      </c>
      <c r="S24" s="182" t="s">
        <v>24</v>
      </c>
    </row>
    <row r="25" spans="1:21" s="143" customFormat="1" ht="12.95" customHeight="1" x14ac:dyDescent="0.2">
      <c r="A25" s="258" t="s">
        <v>152</v>
      </c>
      <c r="B25" s="261" t="s">
        <v>140</v>
      </c>
      <c r="C25" s="86" t="s">
        <v>79</v>
      </c>
      <c r="D25" s="205"/>
      <c r="E25" s="279"/>
      <c r="F25" s="111" t="s">
        <v>24</v>
      </c>
      <c r="G25" s="111" t="s">
        <v>24</v>
      </c>
      <c r="H25" s="111" t="s">
        <v>24</v>
      </c>
      <c r="I25" s="111" t="s">
        <v>24</v>
      </c>
      <c r="J25" s="111" t="s">
        <v>24</v>
      </c>
      <c r="K25" s="111" t="s">
        <v>24</v>
      </c>
      <c r="L25" s="111" t="s">
        <v>24</v>
      </c>
      <c r="M25" s="111" t="s">
        <v>24</v>
      </c>
      <c r="N25" s="111" t="s">
        <v>24</v>
      </c>
      <c r="O25" s="111" t="s">
        <v>24</v>
      </c>
      <c r="P25" s="111" t="s">
        <v>24</v>
      </c>
      <c r="Q25" s="111" t="s">
        <v>24</v>
      </c>
      <c r="R25" s="40">
        <v>3.24</v>
      </c>
      <c r="S25" s="40">
        <v>3.24</v>
      </c>
    </row>
    <row r="26" spans="1:21" s="143" customFormat="1" ht="12.95" customHeight="1" x14ac:dyDescent="0.2">
      <c r="A26" s="259"/>
      <c r="B26" s="262"/>
      <c r="C26" s="86" t="s">
        <v>78</v>
      </c>
      <c r="D26" s="205"/>
      <c r="E26" s="279"/>
      <c r="F26" s="111" t="s">
        <v>24</v>
      </c>
      <c r="G26" s="111" t="s">
        <v>24</v>
      </c>
      <c r="H26" s="111" t="s">
        <v>24</v>
      </c>
      <c r="I26" s="111" t="s">
        <v>24</v>
      </c>
      <c r="J26" s="111" t="s">
        <v>24</v>
      </c>
      <c r="K26" s="111" t="s">
        <v>24</v>
      </c>
      <c r="L26" s="111" t="s">
        <v>24</v>
      </c>
      <c r="M26" s="111" t="s">
        <v>24</v>
      </c>
      <c r="N26" s="111" t="s">
        <v>24</v>
      </c>
      <c r="O26" s="111" t="s">
        <v>24</v>
      </c>
      <c r="P26" s="111" t="s">
        <v>24</v>
      </c>
      <c r="Q26" s="111" t="s">
        <v>24</v>
      </c>
      <c r="R26" s="40">
        <v>1.98</v>
      </c>
      <c r="S26" s="40">
        <v>1.98</v>
      </c>
    </row>
    <row r="27" spans="1:21" s="143" customFormat="1" ht="12.95" customHeight="1" x14ac:dyDescent="0.2">
      <c r="A27" s="259"/>
      <c r="B27" s="262"/>
      <c r="C27" s="122" t="s">
        <v>139</v>
      </c>
      <c r="D27" s="205"/>
      <c r="E27" s="279"/>
      <c r="F27" s="111" t="s">
        <v>24</v>
      </c>
      <c r="G27" s="111" t="s">
        <v>24</v>
      </c>
      <c r="H27" s="111" t="s">
        <v>24</v>
      </c>
      <c r="I27" s="111" t="s">
        <v>24</v>
      </c>
      <c r="J27" s="111" t="s">
        <v>24</v>
      </c>
      <c r="K27" s="156">
        <v>1.84</v>
      </c>
      <c r="L27" s="25">
        <v>1.87</v>
      </c>
      <c r="M27" s="25">
        <v>1.87</v>
      </c>
      <c r="N27" s="154">
        <v>2.08</v>
      </c>
      <c r="O27" s="154">
        <v>2.08</v>
      </c>
      <c r="P27" s="155">
        <v>2.57</v>
      </c>
      <c r="Q27" s="155">
        <v>3.06</v>
      </c>
      <c r="R27" s="111" t="s">
        <v>24</v>
      </c>
      <c r="S27" s="183" t="s">
        <v>24</v>
      </c>
    </row>
    <row r="28" spans="1:21" s="143" customFormat="1" ht="12.95" customHeight="1" x14ac:dyDescent="0.2">
      <c r="A28" s="260"/>
      <c r="B28" s="263"/>
      <c r="C28" s="23" t="s">
        <v>90</v>
      </c>
      <c r="D28" s="205"/>
      <c r="E28" s="279"/>
      <c r="F28" s="112" t="s">
        <v>24</v>
      </c>
      <c r="G28" s="112" t="s">
        <v>24</v>
      </c>
      <c r="H28" s="112" t="s">
        <v>24</v>
      </c>
      <c r="I28" s="114" t="s">
        <v>24</v>
      </c>
      <c r="J28" s="114" t="s">
        <v>24</v>
      </c>
      <c r="K28" s="27">
        <v>1.07</v>
      </c>
      <c r="L28" s="27">
        <v>1.1100000000000001</v>
      </c>
      <c r="M28" s="114">
        <v>1.18</v>
      </c>
      <c r="N28" s="112" t="s">
        <v>24</v>
      </c>
      <c r="O28" s="112" t="s">
        <v>24</v>
      </c>
      <c r="P28" s="112" t="s">
        <v>24</v>
      </c>
      <c r="Q28" s="112" t="s">
        <v>24</v>
      </c>
      <c r="R28" s="111" t="s">
        <v>24</v>
      </c>
      <c r="S28" s="183" t="s">
        <v>24</v>
      </c>
    </row>
    <row r="29" spans="1:21" s="143" customFormat="1" ht="12.95" customHeight="1" x14ac:dyDescent="0.2">
      <c r="A29" s="258" t="s">
        <v>182</v>
      </c>
      <c r="B29" s="261" t="s">
        <v>140</v>
      </c>
      <c r="C29" s="86" t="s">
        <v>189</v>
      </c>
      <c r="D29" s="205"/>
      <c r="E29" s="279"/>
      <c r="F29" s="112" t="s">
        <v>24</v>
      </c>
      <c r="G29" s="112" t="s">
        <v>24</v>
      </c>
      <c r="H29" s="112" t="s">
        <v>24</v>
      </c>
      <c r="I29" s="115" t="s">
        <v>24</v>
      </c>
      <c r="J29" s="115" t="s">
        <v>24</v>
      </c>
      <c r="K29" s="115" t="s">
        <v>24</v>
      </c>
      <c r="L29" s="115" t="s">
        <v>24</v>
      </c>
      <c r="M29" s="112" t="s">
        <v>24</v>
      </c>
      <c r="N29" s="112" t="s">
        <v>24</v>
      </c>
      <c r="O29" s="112" t="s">
        <v>24</v>
      </c>
      <c r="P29" s="112" t="s">
        <v>24</v>
      </c>
      <c r="Q29" s="147">
        <v>0.76</v>
      </c>
      <c r="R29" s="147">
        <v>0.44</v>
      </c>
      <c r="S29" s="147">
        <v>0.44</v>
      </c>
    </row>
    <row r="30" spans="1:21" s="143" customFormat="1" ht="12.95" customHeight="1" x14ac:dyDescent="0.2">
      <c r="A30" s="259"/>
      <c r="B30" s="262"/>
      <c r="C30" s="86" t="s">
        <v>171</v>
      </c>
      <c r="D30" s="205"/>
      <c r="E30" s="279"/>
      <c r="F30" s="112" t="s">
        <v>24</v>
      </c>
      <c r="G30" s="112" t="s">
        <v>24</v>
      </c>
      <c r="H30" s="112" t="s">
        <v>24</v>
      </c>
      <c r="I30" s="112" t="s">
        <v>24</v>
      </c>
      <c r="J30" s="111" t="s">
        <v>24</v>
      </c>
      <c r="K30" s="111" t="s">
        <v>24</v>
      </c>
      <c r="L30" s="111" t="s">
        <v>24</v>
      </c>
      <c r="M30" s="112" t="s">
        <v>24</v>
      </c>
      <c r="N30" s="112" t="s">
        <v>24</v>
      </c>
      <c r="O30" s="112" t="s">
        <v>24</v>
      </c>
      <c r="P30" s="112" t="s">
        <v>24</v>
      </c>
      <c r="Q30" s="147">
        <v>0.56999999999999995</v>
      </c>
      <c r="R30" s="147">
        <v>0.4</v>
      </c>
      <c r="S30" s="147">
        <v>0.4</v>
      </c>
    </row>
    <row r="31" spans="1:21" s="143" customFormat="1" ht="12.95" customHeight="1" x14ac:dyDescent="0.2">
      <c r="A31" s="259"/>
      <c r="B31" s="262"/>
      <c r="C31" s="122" t="s">
        <v>164</v>
      </c>
      <c r="D31" s="205"/>
      <c r="E31" s="279"/>
      <c r="F31" s="112" t="s">
        <v>24</v>
      </c>
      <c r="G31" s="112" t="s">
        <v>24</v>
      </c>
      <c r="H31" s="112" t="s">
        <v>24</v>
      </c>
      <c r="I31" s="112" t="s">
        <v>24</v>
      </c>
      <c r="J31" s="111" t="s">
        <v>24</v>
      </c>
      <c r="K31" s="111" t="s">
        <v>24</v>
      </c>
      <c r="L31" s="111" t="s">
        <v>24</v>
      </c>
      <c r="M31" s="25">
        <v>0.45</v>
      </c>
      <c r="N31" s="28">
        <v>0.55000000000000004</v>
      </c>
      <c r="O31" s="28">
        <v>0.55000000000000004</v>
      </c>
      <c r="P31" s="148">
        <v>0.62</v>
      </c>
      <c r="Q31" s="148" t="s">
        <v>24</v>
      </c>
      <c r="R31" s="111" t="s">
        <v>24</v>
      </c>
      <c r="S31" s="183" t="s">
        <v>24</v>
      </c>
    </row>
    <row r="32" spans="1:21" s="143" customFormat="1" ht="12.95" customHeight="1" x14ac:dyDescent="0.2">
      <c r="A32" s="260"/>
      <c r="B32" s="263"/>
      <c r="C32" s="23" t="s">
        <v>181</v>
      </c>
      <c r="D32" s="205"/>
      <c r="E32" s="279"/>
      <c r="F32" s="112" t="s">
        <v>24</v>
      </c>
      <c r="G32" s="112" t="s">
        <v>24</v>
      </c>
      <c r="H32" s="112" t="s">
        <v>24</v>
      </c>
      <c r="I32" s="112" t="s">
        <v>24</v>
      </c>
      <c r="J32" s="112" t="s">
        <v>24</v>
      </c>
      <c r="K32" s="112" t="s">
        <v>24</v>
      </c>
      <c r="L32" s="6">
        <v>0.45</v>
      </c>
      <c r="M32" s="112" t="s">
        <v>24</v>
      </c>
      <c r="N32" s="112" t="s">
        <v>24</v>
      </c>
      <c r="O32" s="112" t="s">
        <v>24</v>
      </c>
      <c r="P32" s="112" t="s">
        <v>24</v>
      </c>
      <c r="Q32" s="112" t="s">
        <v>24</v>
      </c>
      <c r="R32" s="111" t="s">
        <v>24</v>
      </c>
      <c r="S32" s="183" t="s">
        <v>24</v>
      </c>
    </row>
    <row r="33" spans="1:19" s="143" customFormat="1" ht="12.95" customHeight="1" x14ac:dyDescent="0.2">
      <c r="A33" s="258" t="s">
        <v>153</v>
      </c>
      <c r="B33" s="261" t="s">
        <v>140</v>
      </c>
      <c r="C33" s="86" t="s">
        <v>90</v>
      </c>
      <c r="D33" s="205"/>
      <c r="E33" s="279"/>
      <c r="F33" s="114" t="s">
        <v>24</v>
      </c>
      <c r="G33" s="114" t="s">
        <v>24</v>
      </c>
      <c r="H33" s="41">
        <v>1.51</v>
      </c>
      <c r="I33" s="41">
        <v>1.51</v>
      </c>
      <c r="J33" s="41">
        <v>1.63</v>
      </c>
      <c r="K33" s="41">
        <v>2.5299999999999998</v>
      </c>
      <c r="L33" s="41">
        <v>2.5299999999999998</v>
      </c>
      <c r="M33" s="41">
        <v>1.95</v>
      </c>
      <c r="N33" s="42">
        <v>2.29</v>
      </c>
      <c r="O33" s="39">
        <v>2.29</v>
      </c>
      <c r="P33" s="40">
        <v>2.56</v>
      </c>
      <c r="Q33" s="40">
        <v>2.68</v>
      </c>
      <c r="R33" s="40">
        <v>2.36</v>
      </c>
      <c r="S33" s="40">
        <v>2.36</v>
      </c>
    </row>
    <row r="34" spans="1:19" s="143" customFormat="1" ht="12.95" customHeight="1" x14ac:dyDescent="0.2">
      <c r="A34" s="259"/>
      <c r="B34" s="262"/>
      <c r="C34" s="86" t="s">
        <v>165</v>
      </c>
      <c r="D34" s="205"/>
      <c r="E34" s="279"/>
      <c r="F34" s="115" t="s">
        <v>24</v>
      </c>
      <c r="G34" s="115" t="s">
        <v>24</v>
      </c>
      <c r="H34" s="115" t="s">
        <v>24</v>
      </c>
      <c r="I34" s="115" t="s">
        <v>24</v>
      </c>
      <c r="J34" s="39">
        <v>0.95</v>
      </c>
      <c r="K34" s="39">
        <v>1.2</v>
      </c>
      <c r="L34" s="39">
        <v>1.2</v>
      </c>
      <c r="M34" s="39">
        <v>1.2</v>
      </c>
      <c r="N34" s="39">
        <v>1.63</v>
      </c>
      <c r="O34" s="39">
        <v>1.63</v>
      </c>
      <c r="P34" s="40">
        <v>1.63</v>
      </c>
      <c r="Q34" s="40">
        <v>1.68</v>
      </c>
      <c r="R34" s="40">
        <v>1.91</v>
      </c>
      <c r="S34" s="40">
        <v>1.91</v>
      </c>
    </row>
    <row r="35" spans="1:19" s="143" customFormat="1" ht="12.95" customHeight="1" x14ac:dyDescent="0.2">
      <c r="A35" s="260"/>
      <c r="B35" s="263"/>
      <c r="C35" s="23" t="s">
        <v>79</v>
      </c>
      <c r="D35" s="205"/>
      <c r="E35" s="279"/>
      <c r="F35" s="115" t="s">
        <v>24</v>
      </c>
      <c r="G35" s="115" t="s">
        <v>24</v>
      </c>
      <c r="H35" s="115" t="s">
        <v>24</v>
      </c>
      <c r="I35" s="115">
        <v>0.92</v>
      </c>
      <c r="J35" s="112" t="s">
        <v>24</v>
      </c>
      <c r="K35" s="112" t="s">
        <v>24</v>
      </c>
      <c r="L35" s="112" t="s">
        <v>24</v>
      </c>
      <c r="M35" s="112" t="s">
        <v>24</v>
      </c>
      <c r="N35" s="112" t="s">
        <v>24</v>
      </c>
      <c r="O35" s="112" t="s">
        <v>24</v>
      </c>
      <c r="P35" s="112" t="s">
        <v>24</v>
      </c>
      <c r="Q35" s="111" t="s">
        <v>24</v>
      </c>
      <c r="R35" s="111" t="s">
        <v>24</v>
      </c>
      <c r="S35" s="183" t="s">
        <v>24</v>
      </c>
    </row>
    <row r="36" spans="1:19" s="143" customFormat="1" ht="12.95" customHeight="1" x14ac:dyDescent="0.2">
      <c r="A36" s="140" t="s">
        <v>145</v>
      </c>
      <c r="B36" s="142" t="s">
        <v>140</v>
      </c>
      <c r="C36" s="86" t="s">
        <v>54</v>
      </c>
      <c r="D36" s="205"/>
      <c r="E36" s="279"/>
      <c r="F36" s="112" t="s">
        <v>24</v>
      </c>
      <c r="G36" s="112" t="s">
        <v>24</v>
      </c>
      <c r="H36" s="112" t="s">
        <v>24</v>
      </c>
      <c r="I36" s="112" t="s">
        <v>24</v>
      </c>
      <c r="J36" s="112" t="s">
        <v>24</v>
      </c>
      <c r="K36" s="112" t="s">
        <v>24</v>
      </c>
      <c r="L36" s="112" t="s">
        <v>24</v>
      </c>
      <c r="M36" s="112" t="s">
        <v>24</v>
      </c>
      <c r="N36" s="112" t="s">
        <v>24</v>
      </c>
      <c r="O36" s="112" t="s">
        <v>24</v>
      </c>
      <c r="P36" s="40">
        <v>0.47</v>
      </c>
      <c r="Q36" s="40">
        <v>0.44</v>
      </c>
      <c r="R36" s="40">
        <v>1.03</v>
      </c>
      <c r="S36" s="40">
        <v>1.03</v>
      </c>
    </row>
    <row r="37" spans="1:19" s="143" customFormat="1" ht="12.95" customHeight="1" x14ac:dyDescent="0.2">
      <c r="A37" s="258" t="s">
        <v>154</v>
      </c>
      <c r="B37" s="261" t="s">
        <v>140</v>
      </c>
      <c r="C37" s="86" t="s">
        <v>164</v>
      </c>
      <c r="D37" s="205"/>
      <c r="E37" s="279"/>
      <c r="F37" s="112" t="s">
        <v>24</v>
      </c>
      <c r="G37" s="112" t="s">
        <v>24</v>
      </c>
      <c r="H37" s="112" t="s">
        <v>24</v>
      </c>
      <c r="I37" s="112" t="s">
        <v>24</v>
      </c>
      <c r="J37" s="112" t="s">
        <v>24</v>
      </c>
      <c r="K37" s="112" t="s">
        <v>24</v>
      </c>
      <c r="L37" s="112" t="s">
        <v>24</v>
      </c>
      <c r="M37" s="112" t="s">
        <v>24</v>
      </c>
      <c r="N37" s="46">
        <v>0.56000000000000005</v>
      </c>
      <c r="O37" s="46">
        <v>0.56000000000000005</v>
      </c>
      <c r="P37" s="47">
        <v>0.67</v>
      </c>
      <c r="Q37" s="47">
        <v>0.62</v>
      </c>
      <c r="R37" s="47">
        <v>0.56000000000000005</v>
      </c>
      <c r="S37" s="47">
        <v>0.56000000000000005</v>
      </c>
    </row>
    <row r="38" spans="1:19" s="143" customFormat="1" ht="12.95" customHeight="1" x14ac:dyDescent="0.2">
      <c r="A38" s="259"/>
      <c r="B38" s="262"/>
      <c r="C38" s="23" t="s">
        <v>170</v>
      </c>
      <c r="D38" s="205"/>
      <c r="E38" s="279"/>
      <c r="F38" s="9">
        <v>0.21</v>
      </c>
      <c r="G38" s="9">
        <v>0.21</v>
      </c>
      <c r="H38" s="9">
        <v>0.21</v>
      </c>
      <c r="I38" s="9">
        <v>0.23</v>
      </c>
      <c r="J38" s="9">
        <v>0.36</v>
      </c>
      <c r="K38" s="9">
        <v>0.43</v>
      </c>
      <c r="L38" s="4">
        <v>0.43</v>
      </c>
      <c r="M38" s="4">
        <v>0.46</v>
      </c>
      <c r="N38" s="112" t="s">
        <v>24</v>
      </c>
      <c r="O38" s="112" t="s">
        <v>24</v>
      </c>
      <c r="P38" s="112" t="s">
        <v>24</v>
      </c>
      <c r="Q38" s="112" t="s">
        <v>24</v>
      </c>
      <c r="R38" s="111" t="s">
        <v>24</v>
      </c>
      <c r="S38" s="183" t="s">
        <v>24</v>
      </c>
    </row>
    <row r="39" spans="1:19" s="143" customFormat="1" ht="12.95" customHeight="1" x14ac:dyDescent="0.2">
      <c r="A39" s="260"/>
      <c r="B39" s="263"/>
      <c r="C39" s="23" t="s">
        <v>171</v>
      </c>
      <c r="D39" s="205"/>
      <c r="E39" s="279"/>
      <c r="F39" s="9">
        <v>0.31</v>
      </c>
      <c r="G39" s="9">
        <v>0.31</v>
      </c>
      <c r="H39" s="9">
        <v>0.35</v>
      </c>
      <c r="I39" s="9">
        <v>0.37</v>
      </c>
      <c r="J39" s="9">
        <v>0.4</v>
      </c>
      <c r="K39" s="9">
        <v>0.48</v>
      </c>
      <c r="L39" s="4">
        <v>0.51</v>
      </c>
      <c r="M39" s="4">
        <v>0.51</v>
      </c>
      <c r="N39" s="112" t="s">
        <v>24</v>
      </c>
      <c r="O39" s="112" t="s">
        <v>24</v>
      </c>
      <c r="P39" s="112" t="s">
        <v>24</v>
      </c>
      <c r="Q39" s="112" t="s">
        <v>24</v>
      </c>
      <c r="R39" s="112" t="s">
        <v>24</v>
      </c>
      <c r="S39" s="112" t="s">
        <v>24</v>
      </c>
    </row>
    <row r="40" spans="1:19" s="143" customFormat="1" ht="12.95" customHeight="1" x14ac:dyDescent="0.2">
      <c r="A40" s="258" t="s">
        <v>155</v>
      </c>
      <c r="B40" s="261" t="s">
        <v>142</v>
      </c>
      <c r="C40" s="45" t="s">
        <v>259</v>
      </c>
      <c r="D40" s="205"/>
      <c r="E40" s="279"/>
      <c r="F40" s="112" t="s">
        <v>24</v>
      </c>
      <c r="G40" s="112" t="s">
        <v>24</v>
      </c>
      <c r="H40" s="112" t="s">
        <v>24</v>
      </c>
      <c r="I40" s="112" t="s">
        <v>24</v>
      </c>
      <c r="J40" s="112" t="s">
        <v>24</v>
      </c>
      <c r="K40" s="112" t="s">
        <v>24</v>
      </c>
      <c r="L40" s="14">
        <v>1.7</v>
      </c>
      <c r="M40" s="14">
        <v>1.7</v>
      </c>
      <c r="N40" s="46">
        <v>1.91</v>
      </c>
      <c r="O40" s="46">
        <v>1.91</v>
      </c>
      <c r="P40" s="47">
        <v>2.4700000000000002</v>
      </c>
      <c r="Q40" s="30" t="s">
        <v>24</v>
      </c>
      <c r="R40" s="157">
        <v>2.41</v>
      </c>
      <c r="S40" s="157">
        <v>2.41</v>
      </c>
    </row>
    <row r="41" spans="1:19" s="143" customFormat="1" ht="12.95" customHeight="1" x14ac:dyDescent="0.2">
      <c r="A41" s="259"/>
      <c r="B41" s="262"/>
      <c r="C41" s="122" t="s">
        <v>172</v>
      </c>
      <c r="D41" s="205"/>
      <c r="E41" s="279"/>
      <c r="F41" s="29">
        <v>1.67</v>
      </c>
      <c r="G41" s="29">
        <v>1.67</v>
      </c>
      <c r="H41" s="29">
        <v>1.67</v>
      </c>
      <c r="I41" s="29">
        <v>1.67</v>
      </c>
      <c r="J41" s="29">
        <v>1.67</v>
      </c>
      <c r="K41" s="112">
        <v>1.7</v>
      </c>
      <c r="L41" s="112" t="s">
        <v>24</v>
      </c>
      <c r="M41" s="112" t="s">
        <v>24</v>
      </c>
      <c r="N41" s="112" t="s">
        <v>24</v>
      </c>
      <c r="O41" s="112" t="s">
        <v>24</v>
      </c>
      <c r="P41" s="112" t="s">
        <v>24</v>
      </c>
      <c r="Q41" s="174">
        <v>2.11</v>
      </c>
      <c r="R41" s="111" t="s">
        <v>24</v>
      </c>
      <c r="S41" s="183" t="s">
        <v>24</v>
      </c>
    </row>
    <row r="42" spans="1:19" s="143" customFormat="1" ht="12.95" customHeight="1" x14ac:dyDescent="0.2">
      <c r="A42" s="259"/>
      <c r="B42" s="262"/>
      <c r="C42" s="122" t="s">
        <v>54</v>
      </c>
      <c r="D42" s="205"/>
      <c r="E42" s="279"/>
      <c r="F42" s="112" t="s">
        <v>24</v>
      </c>
      <c r="G42" s="112" t="s">
        <v>24</v>
      </c>
      <c r="H42" s="112" t="s">
        <v>24</v>
      </c>
      <c r="I42" s="29">
        <v>1.07</v>
      </c>
      <c r="J42" s="29">
        <v>1.31</v>
      </c>
      <c r="K42" s="112">
        <v>1.45</v>
      </c>
      <c r="L42" s="112" t="s">
        <v>24</v>
      </c>
      <c r="M42" s="112" t="s">
        <v>24</v>
      </c>
      <c r="N42" s="112" t="s">
        <v>24</v>
      </c>
      <c r="O42" s="112" t="s">
        <v>24</v>
      </c>
      <c r="P42" s="112" t="s">
        <v>24</v>
      </c>
      <c r="Q42" s="174">
        <v>2.2599999999999998</v>
      </c>
      <c r="R42" s="111" t="s">
        <v>24</v>
      </c>
      <c r="S42" s="183" t="s">
        <v>24</v>
      </c>
    </row>
    <row r="43" spans="1:19" s="143" customFormat="1" ht="12.95" customHeight="1" x14ac:dyDescent="0.2">
      <c r="A43" s="260"/>
      <c r="B43" s="263"/>
      <c r="C43" s="23" t="s">
        <v>173</v>
      </c>
      <c r="D43" s="205"/>
      <c r="E43" s="279"/>
      <c r="F43" s="30">
        <v>1.07</v>
      </c>
      <c r="G43" s="30">
        <v>1.07</v>
      </c>
      <c r="H43" s="30">
        <v>1.07</v>
      </c>
      <c r="I43" s="112" t="s">
        <v>24</v>
      </c>
      <c r="J43" s="112" t="s">
        <v>24</v>
      </c>
      <c r="K43" s="112" t="s">
        <v>24</v>
      </c>
      <c r="L43" s="112" t="s">
        <v>24</v>
      </c>
      <c r="M43" s="112" t="s">
        <v>24</v>
      </c>
      <c r="N43" s="112" t="s">
        <v>24</v>
      </c>
      <c r="O43" s="112" t="s">
        <v>24</v>
      </c>
      <c r="P43" s="112" t="s">
        <v>24</v>
      </c>
      <c r="Q43" s="112" t="s">
        <v>24</v>
      </c>
      <c r="R43" s="111" t="s">
        <v>24</v>
      </c>
      <c r="S43" s="183" t="s">
        <v>24</v>
      </c>
    </row>
    <row r="44" spans="1:19" s="143" customFormat="1" ht="12.95" customHeight="1" x14ac:dyDescent="0.2">
      <c r="A44" s="118" t="s">
        <v>156</v>
      </c>
      <c r="B44" s="45" t="s">
        <v>140</v>
      </c>
      <c r="C44" s="86" t="s">
        <v>166</v>
      </c>
      <c r="D44" s="205"/>
      <c r="E44" s="279"/>
      <c r="F44" s="112" t="s">
        <v>24</v>
      </c>
      <c r="G44" s="112" t="s">
        <v>24</v>
      </c>
      <c r="H44" s="112" t="s">
        <v>24</v>
      </c>
      <c r="I44" s="112" t="s">
        <v>24</v>
      </c>
      <c r="J44" s="112" t="s">
        <v>24</v>
      </c>
      <c r="K44" s="112" t="s">
        <v>24</v>
      </c>
      <c r="L44" s="14">
        <v>2.2599999999999998</v>
      </c>
      <c r="M44" s="14">
        <v>2.2599999999999998</v>
      </c>
      <c r="N44" s="46">
        <v>2.64</v>
      </c>
      <c r="O44" s="46">
        <v>2.64</v>
      </c>
      <c r="P44" s="47">
        <v>3.16</v>
      </c>
      <c r="Q44" s="47">
        <v>3.52</v>
      </c>
      <c r="R44" s="47">
        <v>3.49</v>
      </c>
      <c r="S44" s="47">
        <v>3.49</v>
      </c>
    </row>
    <row r="45" spans="1:19" s="143" customFormat="1" ht="12.95" customHeight="1" x14ac:dyDescent="0.2">
      <c r="A45" s="118" t="s">
        <v>264</v>
      </c>
      <c r="B45" s="45" t="s">
        <v>268</v>
      </c>
      <c r="C45" s="86" t="s">
        <v>180</v>
      </c>
      <c r="D45" s="205"/>
      <c r="E45" s="279"/>
      <c r="F45" s="112" t="s">
        <v>24</v>
      </c>
      <c r="G45" s="112" t="s">
        <v>24</v>
      </c>
      <c r="H45" s="112" t="s">
        <v>24</v>
      </c>
      <c r="I45" s="112" t="s">
        <v>24</v>
      </c>
      <c r="J45" s="112" t="s">
        <v>24</v>
      </c>
      <c r="K45" s="112" t="s">
        <v>24</v>
      </c>
      <c r="L45" s="112" t="s">
        <v>24</v>
      </c>
      <c r="M45" s="112" t="s">
        <v>24</v>
      </c>
      <c r="N45" s="112" t="s">
        <v>24</v>
      </c>
      <c r="O45" s="112" t="s">
        <v>24</v>
      </c>
      <c r="P45" s="112" t="s">
        <v>24</v>
      </c>
      <c r="Q45" s="112" t="s">
        <v>24</v>
      </c>
      <c r="R45" s="47">
        <v>7.83</v>
      </c>
      <c r="S45" s="47">
        <v>7.83</v>
      </c>
    </row>
    <row r="46" spans="1:19" s="143" customFormat="1" ht="12.95" customHeight="1" x14ac:dyDescent="0.2">
      <c r="A46" s="119" t="s">
        <v>157</v>
      </c>
      <c r="B46" s="141" t="s">
        <v>140</v>
      </c>
      <c r="C46" s="144" t="s">
        <v>167</v>
      </c>
      <c r="D46" s="205"/>
      <c r="E46" s="279"/>
      <c r="F46" s="114" t="s">
        <v>24</v>
      </c>
      <c r="G46" s="114" t="s">
        <v>24</v>
      </c>
      <c r="H46" s="41">
        <v>0.38</v>
      </c>
      <c r="I46" s="41">
        <v>0.38</v>
      </c>
      <c r="J46" s="41">
        <v>0.4</v>
      </c>
      <c r="K46" s="41">
        <v>0.52</v>
      </c>
      <c r="L46" s="41">
        <v>0.53</v>
      </c>
      <c r="M46" s="41">
        <v>0.56000000000000005</v>
      </c>
      <c r="N46" s="42">
        <v>0.62</v>
      </c>
      <c r="O46" s="42">
        <v>0.62</v>
      </c>
      <c r="P46" s="43">
        <v>0.62</v>
      </c>
      <c r="Q46" s="43">
        <v>0.71</v>
      </c>
      <c r="R46" s="43">
        <v>0.84</v>
      </c>
      <c r="S46" s="40">
        <v>0.84</v>
      </c>
    </row>
    <row r="47" spans="1:19" s="143" customFormat="1" ht="12.95" customHeight="1" x14ac:dyDescent="0.2">
      <c r="A47" s="273" t="s">
        <v>267</v>
      </c>
      <c r="B47" s="273"/>
      <c r="C47" s="273"/>
      <c r="D47" s="273"/>
      <c r="E47" s="273"/>
      <c r="F47" s="273"/>
      <c r="G47" s="273"/>
      <c r="H47" s="273"/>
      <c r="I47" s="273"/>
      <c r="J47" s="273"/>
      <c r="K47" s="273"/>
      <c r="L47" s="273"/>
      <c r="M47" s="273"/>
      <c r="N47" s="273"/>
      <c r="O47" s="273"/>
      <c r="P47" s="273"/>
      <c r="Q47" s="273"/>
      <c r="R47" s="273"/>
    </row>
    <row r="48" spans="1:19" s="143" customFormat="1" ht="12.95" customHeight="1" x14ac:dyDescent="0.2">
      <c r="A48" s="274"/>
      <c r="B48" s="274"/>
      <c r="C48" s="274"/>
      <c r="D48" s="274"/>
      <c r="E48" s="274"/>
      <c r="F48" s="274"/>
      <c r="G48" s="274"/>
      <c r="H48" s="274"/>
      <c r="I48" s="274"/>
      <c r="J48" s="274"/>
      <c r="K48" s="274"/>
      <c r="L48" s="274"/>
      <c r="M48" s="274"/>
      <c r="N48" s="274"/>
      <c r="O48" s="274"/>
      <c r="P48" s="274"/>
      <c r="Q48" s="274"/>
      <c r="R48" s="274"/>
    </row>
    <row r="49" spans="1:34" ht="12.95" customHeight="1" x14ac:dyDescent="0.2">
      <c r="A49" s="158" t="s">
        <v>209</v>
      </c>
      <c r="B49" s="158"/>
      <c r="C49" s="158"/>
      <c r="D49" s="158"/>
      <c r="E49" s="158"/>
      <c r="F49" s="158"/>
      <c r="G49" s="158"/>
      <c r="H49" s="158"/>
      <c r="I49" s="158"/>
      <c r="J49" s="158"/>
      <c r="K49" s="158"/>
      <c r="L49" s="158"/>
      <c r="M49" s="158"/>
      <c r="N49" s="158"/>
      <c r="O49" s="143"/>
      <c r="P49" s="143"/>
      <c r="Q49" s="143"/>
      <c r="R49" s="143"/>
      <c r="S49" s="143"/>
      <c r="T49" s="143"/>
      <c r="U49" s="143"/>
      <c r="V49" s="143"/>
      <c r="W49" s="143"/>
      <c r="X49" s="143"/>
      <c r="Y49" s="143"/>
      <c r="Z49" s="143"/>
      <c r="AA49" s="143"/>
      <c r="AB49" s="143"/>
      <c r="AC49" s="143"/>
      <c r="AD49" s="143"/>
      <c r="AE49" s="143"/>
      <c r="AF49" s="143"/>
      <c r="AG49" s="143"/>
      <c r="AH49" s="143"/>
    </row>
    <row r="50" spans="1:34" ht="12.95" customHeight="1" x14ac:dyDescent="0.2">
      <c r="A50" s="105" t="s">
        <v>240</v>
      </c>
    </row>
    <row r="51" spans="1:34" ht="12.95" customHeight="1" x14ac:dyDescent="0.2">
      <c r="A51" s="257"/>
      <c r="B51" s="257"/>
      <c r="C51" s="257"/>
    </row>
    <row r="52" spans="1:34" ht="12.95" customHeight="1" x14ac:dyDescent="0.2"/>
    <row r="53" spans="1:34" ht="12.95" customHeight="1" x14ac:dyDescent="0.2"/>
    <row r="54" spans="1:34" ht="12.95" customHeight="1" x14ac:dyDescent="0.2"/>
    <row r="55" spans="1:34" ht="12.95" customHeight="1" x14ac:dyDescent="0.2"/>
    <row r="56" spans="1:34" ht="12.95" customHeight="1" x14ac:dyDescent="0.2">
      <c r="E56" s="120"/>
    </row>
    <row r="57" spans="1:34" ht="12.95" customHeight="1" x14ac:dyDescent="0.2">
      <c r="E57" s="120"/>
    </row>
    <row r="58" spans="1:34" ht="12.95" customHeight="1" x14ac:dyDescent="0.2">
      <c r="E58" s="120"/>
    </row>
    <row r="59" spans="1:34" ht="12.95" customHeight="1" x14ac:dyDescent="0.2">
      <c r="E59" s="120"/>
    </row>
    <row r="60" spans="1:34" ht="12.95" customHeight="1" x14ac:dyDescent="0.2">
      <c r="E60" s="120"/>
    </row>
    <row r="61" spans="1:34" ht="12.95" customHeight="1" x14ac:dyDescent="0.2">
      <c r="E61" s="120"/>
    </row>
    <row r="62" spans="1:34" ht="12.95" customHeight="1" x14ac:dyDescent="0.2"/>
    <row r="63" spans="1:34" ht="12.95" customHeight="1" x14ac:dyDescent="0.2">
      <c r="E63" s="120"/>
    </row>
    <row r="64" spans="1:34" ht="12.95" customHeight="1" x14ac:dyDescent="0.2">
      <c r="E64" s="120"/>
    </row>
    <row r="65" spans="5:5" ht="12.95" customHeight="1" x14ac:dyDescent="0.2">
      <c r="E65" s="120"/>
    </row>
    <row r="66" spans="5:5" x14ac:dyDescent="0.2">
      <c r="E66" s="120"/>
    </row>
    <row r="67" spans="5:5" x14ac:dyDescent="0.2">
      <c r="E67" s="120"/>
    </row>
    <row r="68" spans="5:5" x14ac:dyDescent="0.2">
      <c r="E68" s="120"/>
    </row>
    <row r="69" spans="5:5" x14ac:dyDescent="0.2">
      <c r="E69" s="120"/>
    </row>
    <row r="70" spans="5:5" x14ac:dyDescent="0.2">
      <c r="E70" s="120"/>
    </row>
    <row r="71" spans="5:5" x14ac:dyDescent="0.2">
      <c r="E71" s="120"/>
    </row>
    <row r="72" spans="5:5" x14ac:dyDescent="0.2">
      <c r="E72" s="120"/>
    </row>
    <row r="73" spans="5:5" x14ac:dyDescent="0.2">
      <c r="E73" s="120"/>
    </row>
  </sheetData>
  <mergeCells count="36">
    <mergeCell ref="S19:S20"/>
    <mergeCell ref="A47:R48"/>
    <mergeCell ref="R19:R20"/>
    <mergeCell ref="A25:A28"/>
    <mergeCell ref="B25:B28"/>
    <mergeCell ref="A22:A24"/>
    <mergeCell ref="B22:B24"/>
    <mergeCell ref="B29:B32"/>
    <mergeCell ref="E4:E46"/>
    <mergeCell ref="B12:B13"/>
    <mergeCell ref="A15:A18"/>
    <mergeCell ref="B15:B18"/>
    <mergeCell ref="A29:A32"/>
    <mergeCell ref="A1:R1"/>
    <mergeCell ref="A2:A3"/>
    <mergeCell ref="B2:B3"/>
    <mergeCell ref="C2:C3"/>
    <mergeCell ref="D2:D3"/>
    <mergeCell ref="E2:E3"/>
    <mergeCell ref="F2:S2"/>
    <mergeCell ref="A51:C51"/>
    <mergeCell ref="A37:A39"/>
    <mergeCell ref="B37:B39"/>
    <mergeCell ref="D4:D46"/>
    <mergeCell ref="C19:C21"/>
    <mergeCell ref="A33:A35"/>
    <mergeCell ref="B33:B35"/>
    <mergeCell ref="B6:B7"/>
    <mergeCell ref="A40:A43"/>
    <mergeCell ref="B40:B43"/>
    <mergeCell ref="A4:A5"/>
    <mergeCell ref="B4:B5"/>
    <mergeCell ref="A6:A7"/>
    <mergeCell ref="A9:A11"/>
    <mergeCell ref="B10:B11"/>
    <mergeCell ref="A12:A13"/>
  </mergeCell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Verão e Regional</vt:lpstr>
      <vt:lpstr>PM Regional</vt:lpstr>
      <vt:lpstr>PM Inverno e Uva</vt:lpstr>
      <vt:lpstr>PM Extrativo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hilma.fonseca</dc:creator>
  <cp:lastModifiedBy>Monica Avelar Antunes Netto</cp:lastModifiedBy>
  <cp:lastPrinted>2018-04-13T20:38:40Z</cp:lastPrinted>
  <dcterms:created xsi:type="dcterms:W3CDTF">2018-04-05T19:42:40Z</dcterms:created>
  <dcterms:modified xsi:type="dcterms:W3CDTF">2021-07-02T18:42:03Z</dcterms:modified>
</cp:coreProperties>
</file>