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.damico\Desktop\PEN 2\SECOM 2\SECOM - GESTÃO\NÚMEROS SECOM\NÚMEROS SECOM 2024\"/>
    </mc:Choice>
  </mc:AlternateContent>
  <xr:revisionPtr revIDLastSave="0" documentId="13_ncr:1_{2AF36175-8942-42BA-B5B4-AB7F4A5A6D2B}" xr6:coauthVersionLast="47" xr6:coauthVersionMax="47" xr10:uidLastSave="{00000000-0000-0000-0000-000000000000}"/>
  <bookViews>
    <workbookView xWindow="-108" yWindow="-108" windowWidth="23256" windowHeight="12456" tabRatio="842" activeTab="12" xr2:uid="{DB09777D-FF1B-4BAA-8CB5-5E1659F84B0B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7" r:id="rId6"/>
    <sheet name="JULHO" sheetId="8" r:id="rId7"/>
    <sheet name="AGOSTO" sheetId="9" r:id="rId8"/>
    <sheet name="SETEMBRO" sheetId="10" r:id="rId9"/>
    <sheet name="OUTUBRO" sheetId="11" r:id="rId10"/>
    <sheet name="NOVEMBRO" sheetId="12" r:id="rId11"/>
    <sheet name="DEZEMBRO" sheetId="13" r:id="rId12"/>
    <sheet name="TOTAL" sheetId="14" r:id="rId13"/>
  </sheets>
  <externalReferences>
    <externalReference r:id="rId14"/>
  </externalReferences>
  <definedNames>
    <definedName name="_xlnm._FilterDatabase" localSheetId="3" hidden="1">ABRIL!$B$1:$J$1</definedName>
    <definedName name="_xlnm._FilterDatabase" localSheetId="7" hidden="1">AGOSTO!$B$1:$J$1</definedName>
    <definedName name="_xlnm._FilterDatabase" localSheetId="11" hidden="1">DEZEMBRO!$B$1:$M$1</definedName>
    <definedName name="_xlnm._FilterDatabase" localSheetId="1" hidden="1">FEVEREIRO!$A$1:$R$1</definedName>
    <definedName name="_xlnm._FilterDatabase" localSheetId="6" hidden="1">JULHO!$B$1:$J$1</definedName>
    <definedName name="_xlnm._FilterDatabase" localSheetId="5" hidden="1">JUNHO!$D$1:$J$1</definedName>
    <definedName name="_xlnm._FilterDatabase" localSheetId="4" hidden="1">MAIO!$B$1:$J$1</definedName>
    <definedName name="_xlnm._FilterDatabase" localSheetId="2" hidden="1">MARÇO!$B$1:$N$1</definedName>
    <definedName name="_xlnm._FilterDatabase" localSheetId="10" hidden="1">NOVEMBRO!$B$1:$M$1</definedName>
    <definedName name="_xlnm._FilterDatabase" localSheetId="9" hidden="1">OUTUBRO!$B$1:$M$1</definedName>
    <definedName name="_xlnm._FilterDatabase" localSheetId="8" hidden="1">SETEMBRO!$B$1:$J$1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4" l="1"/>
  <c r="C4" i="14" l="1"/>
  <c r="B10" i="14"/>
  <c r="B9" i="14"/>
  <c r="J53" i="13"/>
  <c r="J42" i="13"/>
  <c r="J4" i="13"/>
  <c r="B5" i="14" l="1"/>
  <c r="J39" i="9"/>
  <c r="B7" i="14" l="1"/>
  <c r="B6" i="14"/>
  <c r="B4" i="14"/>
  <c r="B3" i="14"/>
  <c r="J36" i="11"/>
  <c r="J40" i="11"/>
  <c r="J31" i="8"/>
  <c r="J22" i="7"/>
  <c r="B13" i="14" l="1"/>
  <c r="J26" i="13"/>
  <c r="J21" i="13"/>
  <c r="J10" i="12"/>
  <c r="J13" i="12"/>
  <c r="J22" i="12"/>
  <c r="J24" i="12" s="1"/>
  <c r="J5" i="11"/>
  <c r="J43" i="11"/>
  <c r="J53" i="11"/>
  <c r="J57" i="11"/>
  <c r="J13" i="10"/>
  <c r="J18" i="10"/>
  <c r="J29" i="10"/>
  <c r="J31" i="10" s="1"/>
  <c r="J3" i="9"/>
  <c r="J6" i="9"/>
  <c r="J26" i="9"/>
  <c r="J32" i="9"/>
  <c r="J35" i="9"/>
  <c r="J5" i="8"/>
  <c r="J28" i="8"/>
  <c r="J42" i="8"/>
  <c r="J48" i="8"/>
  <c r="J51" i="8"/>
  <c r="J29" i="7"/>
  <c r="J25" i="7"/>
  <c r="J3" i="7"/>
  <c r="J8" i="7"/>
  <c r="J6" i="5"/>
  <c r="J10" i="5"/>
  <c r="J13" i="5"/>
  <c r="J15" i="5" s="1"/>
  <c r="J31" i="4"/>
  <c r="J21" i="4"/>
  <c r="J24" i="4"/>
  <c r="J27" i="4"/>
  <c r="Q19" i="3"/>
  <c r="Q20" i="3"/>
  <c r="Q18" i="3"/>
  <c r="Q14" i="2"/>
  <c r="O21" i="3"/>
  <c r="P19" i="3"/>
  <c r="P20" i="3"/>
  <c r="P18" i="3"/>
  <c r="I20" i="3"/>
  <c r="H20" i="3"/>
  <c r="I19" i="3"/>
  <c r="H19" i="3"/>
  <c r="I18" i="3"/>
  <c r="H18" i="3"/>
  <c r="N12" i="3"/>
  <c r="N16" i="3"/>
  <c r="N21" i="3"/>
  <c r="N24" i="3"/>
  <c r="P14" i="2"/>
  <c r="I14" i="2"/>
  <c r="H14" i="2"/>
  <c r="O27" i="1"/>
  <c r="O29" i="1" s="1"/>
  <c r="I26" i="1"/>
  <c r="H26" i="1"/>
  <c r="J31" i="7" l="1"/>
  <c r="N26" i="3"/>
  <c r="J53" i="8"/>
  <c r="C5" i="14"/>
  <c r="Q21" i="3"/>
  <c r="C10" i="14"/>
  <c r="J41" i="9"/>
  <c r="J33" i="4"/>
  <c r="H21" i="3"/>
  <c r="P21" i="3"/>
  <c r="I21" i="3"/>
  <c r="O30" i="1"/>
  <c r="N20" i="2"/>
  <c r="C9" i="14" s="1"/>
  <c r="N9" i="2"/>
  <c r="N15" i="2"/>
  <c r="N12" i="2"/>
  <c r="N20" i="1"/>
  <c r="N24" i="1"/>
  <c r="N27" i="1"/>
  <c r="C6" i="14" l="1"/>
  <c r="Q30" i="1"/>
  <c r="C7" i="14"/>
  <c r="P30" i="1"/>
  <c r="N31" i="1"/>
  <c r="P27" i="1"/>
  <c r="N22" i="2"/>
  <c r="J55" i="13"/>
  <c r="K56" i="13" s="1"/>
  <c r="C3" i="14"/>
  <c r="C13" i="14" s="1"/>
  <c r="J5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Gross Damico</author>
  </authors>
  <commentList>
    <comment ref="H18" authorId="0" shapeId="0" xr:uid="{C795DD81-F355-4B5E-AEF8-1D68A20FA34F}">
      <text>
        <r>
          <rPr>
            <b/>
            <sz val="9"/>
            <color indexed="81"/>
            <rFont val="Segoe UI"/>
            <family val="2"/>
          </rPr>
          <t>DIFICULDADES NA ANÁLISE CONTÁBIL E DEMASIADO TEMPO PARA ASSINATURA DA NE.</t>
        </r>
      </text>
    </comment>
    <comment ref="H19" authorId="0" shapeId="0" xr:uid="{81AB7015-6406-4A64-BA71-BBAB77CC3CFF}">
      <text>
        <r>
          <rPr>
            <sz val="9"/>
            <color indexed="81"/>
            <rFont val="Segoe UI"/>
            <family val="2"/>
          </rPr>
          <t xml:space="preserve">LICITAÇÃO COM PROVA DE CONCEITO E RECURSO ADMINISTRATIVO
</t>
        </r>
      </text>
    </comment>
  </commentList>
</comments>
</file>

<file path=xl/sharedStrings.xml><?xml version="1.0" encoding="utf-8"?>
<sst xmlns="http://schemas.openxmlformats.org/spreadsheetml/2006/main" count="1907" uniqueCount="1028">
  <si>
    <t>Nro. de Processo</t>
  </si>
  <si>
    <t>Número da Aquisição</t>
  </si>
  <si>
    <t>Data Abertura</t>
  </si>
  <si>
    <t>Data Contratação</t>
  </si>
  <si>
    <t>Descrição do Objeto</t>
  </si>
  <si>
    <t>Modalidade de Licitação</t>
  </si>
  <si>
    <t>CNPJ e Denominação da Empresa Contratada</t>
  </si>
  <si>
    <t>Tipo Contratação</t>
  </si>
  <si>
    <t>Valor Contratado (R$)</t>
  </si>
  <si>
    <t>0003/24</t>
  </si>
  <si>
    <t>000/00</t>
  </si>
  <si>
    <t>AQUISIÇÃO DE BOBINAS 80MM X 40M</t>
  </si>
  <si>
    <t>07966865000156 - SUPRIMAXXI</t>
  </si>
  <si>
    <t>ESTOQUE</t>
  </si>
  <si>
    <t>0007/24</t>
  </si>
  <si>
    <t>FERRAMENTA BANCO DE PREÇOS .</t>
  </si>
  <si>
    <t>INEXIGIBILIDADE</t>
  </si>
  <si>
    <t>07797967000195 - NP TECNOLOGIA E GESTÃO DE DADOS LTDA</t>
  </si>
  <si>
    <t>REPASSE</t>
  </si>
  <si>
    <t>0733/23</t>
  </si>
  <si>
    <t>329/23</t>
  </si>
  <si>
    <t>CABO DE DISPLAY PORT (MACHO) PARA HDMI (MACHO).</t>
  </si>
  <si>
    <t>DISPENSA ELETRÔNICA</t>
  </si>
  <si>
    <t>03836370000151 - J B SOARES ELETRONICA E INFORMATICA ME</t>
  </si>
  <si>
    <t>0960/23</t>
  </si>
  <si>
    <t>220/23</t>
  </si>
  <si>
    <t>PLACA DE DESGASTE DO PEDESTALCONJUNTO DO TRUQUE. MATERIALE DIMENSIONAL CONFORME ESENHOTU-MRM-3123 TRENSURBNPT1636B1134.</t>
  </si>
  <si>
    <t>14032711000152 - ISOFIBER DO BRASIL LTDA</t>
  </si>
  <si>
    <t>1463/23</t>
  </si>
  <si>
    <t>222/23</t>
  </si>
  <si>
    <t>LEITORA E CADASTRADORA DE BIOMETRICO</t>
  </si>
  <si>
    <t>01245055000124 - HENRY EQUIPAMENTOS ELETRÔNICOS E SISTEMA LTDA.</t>
  </si>
  <si>
    <t>866,55 - HENRY EQUIPAMENTOS ELETRÔNICOS E SISTEMA LTDA.</t>
  </si>
  <si>
    <t>LEITOR E GRAVADOR DE CARTÃO MIFIRE , LEITORA E CADASTRADORA DE BIOMETRICO .</t>
  </si>
  <si>
    <t>01245055000124 - HENRY EQUIPAMENTOS ELETRÔNICOS E SISTEMAS LTDA.</t>
  </si>
  <si>
    <t>1738/23</t>
  </si>
  <si>
    <t>293/23</t>
  </si>
  <si>
    <t>CONJUNTO DE BATERIA 1769-BA 3V, 850MAH COM CABOS E CONECTOR, PARA MEMÓRIA DE PROGRAMA E DADOS COMPACTLOGIX 1769-L23 E 1769-L33.</t>
  </si>
  <si>
    <t>1854/19</t>
  </si>
  <si>
    <t>310/23</t>
  </si>
  <si>
    <t>AQUISIÇÃO DE ENERGIA ELÉTRICA NO AMBIENTE DE CONTRATAÇÃO LIVRE (ACL) NA MODALIDADE COMERCIALIZAÇÃO VAREJISTA, PARA AS UNIDADES CONSUMIDORAS DA TRENSURB</t>
  </si>
  <si>
    <t>PREGÃO ELETRÔNICO</t>
  </si>
  <si>
    <t>26562346000177 - RZK COMERCIALIZADORA DE ENERGIA LTDA.</t>
  </si>
  <si>
    <t>1961/23</t>
  </si>
  <si>
    <t>341/23</t>
  </si>
  <si>
    <t>CONTRATAÇÃO DE SERVIÇOS DE INSTALAÇÃO DE GÁS - SALA DE OPERADORES DE TREM (SETRA).</t>
  </si>
  <si>
    <t>87045589000122 - Hidrogás Assistência Hidraulica</t>
  </si>
  <si>
    <t>2068/23</t>
  </si>
  <si>
    <t>351/23</t>
  </si>
  <si>
    <t>MÓDULO PAINEL P10 LED 32X16,FONTE CHAVEADA 24V/3A TIPO COLMEIA, POTÊNCIA: 72W,T</t>
  </si>
  <si>
    <t>04168721000166 - MB3 MERCADO ELETRONICO LTDA</t>
  </si>
  <si>
    <t>306,3 - ORS ELETROELETRONICA E TELECOMUNICAÇÕES</t>
  </si>
  <si>
    <t>2075/23</t>
  </si>
  <si>
    <t>340/23</t>
  </si>
  <si>
    <t>CABO DE REDE LAN CAT5E 8 VIAS BLINDADO PARA USO EXTERNO.</t>
  </si>
  <si>
    <t>35189911000193 - POINT COMÉRCIO E ENGENHARIA LTDA</t>
  </si>
  <si>
    <t>2198/23</t>
  </si>
  <si>
    <t>308/23</t>
  </si>
  <si>
    <t>COLETE DE SEGURANÇA .</t>
  </si>
  <si>
    <t>12670797000113 - AH2A COMERCIO DE EPIS E UNIFORMES LTDA - ME</t>
  </si>
  <si>
    <t>2327/23</t>
  </si>
  <si>
    <t>327/23</t>
  </si>
  <si>
    <t>ÓLEO LUBRIFICANTE SILICONE DENSIDADE 0,971 PONTO FULGOR 321GRC VISCOSIDADE 1000CST FORNECIMENTO BALDE 20KG</t>
  </si>
  <si>
    <t>31024908000169 - D. Rodrigues Mekaru Comércio Materiais Ferroviários Ltda.</t>
  </si>
  <si>
    <t>2379/23</t>
  </si>
  <si>
    <t>CONTRATAÇÃO DE TREINAMENTO EXTERNO NOÇÕES DE DIREITO PENAL E CRIMINALÍSTICA - RECICLAGEM, AOS AGENTES METROVIÁRIOS / SEGURANÇA METROVIÁRIA, EM ATENDIMENTO À SENTENÇA 0001800-11.2007.5.</t>
  </si>
  <si>
    <t>92965748000147 - ASSOCIAÇÃO DOS JUIZES DO RIO GRANDE DO SUL - AJURIS.</t>
  </si>
  <si>
    <t>2406/23</t>
  </si>
  <si>
    <t>338/23</t>
  </si>
  <si>
    <t>BLOCOS - 50 X 3 CONTROLE DEPOSITO RETIRADA MALOTES.</t>
  </si>
  <si>
    <t>74008434000174 - GENESE ARTES GRAFICAS</t>
  </si>
  <si>
    <t>2407/23</t>
  </si>
  <si>
    <t>336/23</t>
  </si>
  <si>
    <t>INVERSOR AC/DC RSP-3000REFERENCIA HARTRONIC.</t>
  </si>
  <si>
    <t>07696901000109 - ORS ELETROELETRONICA E TELECOMUNICAÇÕES</t>
  </si>
  <si>
    <t>2469/23</t>
  </si>
  <si>
    <t>357/23</t>
  </si>
  <si>
    <t>AQUISIÇÃO DE GÁS GLP PUREZA 99% - P13</t>
  </si>
  <si>
    <t>61602199023244 - COMPANHIA ULTRAGAZ S.A</t>
  </si>
  <si>
    <t>2527/23</t>
  </si>
  <si>
    <t>356/23</t>
  </si>
  <si>
    <t>AQUISIÇÃO DE SEPARADOR AR/ÓLEO PARA COMPRESSOR ATLAS.</t>
  </si>
  <si>
    <t>04341779000160 - SANEX COMERCIO E SERVICOS LTDA</t>
  </si>
  <si>
    <t>2652/23</t>
  </si>
  <si>
    <t>SUPORTE TÉCNICO PARA CORREÇÃO DE FALHAS NO MÓDULO DE CONTABILIDADE DO DAYNAMICS AX.</t>
  </si>
  <si>
    <t>47476535000105 - GSW MS SOLUÇÕES LTDA</t>
  </si>
  <si>
    <t>2000/21</t>
  </si>
  <si>
    <t>381/22</t>
  </si>
  <si>
    <t>PEDRA BRITADA PARA LASTRO FERROVIARIO PADRAO ABNT NBR 5564</t>
  </si>
  <si>
    <t>REGISTRO DE PREÇOS</t>
  </si>
  <si>
    <t>16733460000169 - BRITAGEM MONTENEGRO LTDA</t>
  </si>
  <si>
    <t>2172/23</t>
  </si>
  <si>
    <t>361/23</t>
  </si>
  <si>
    <t>ESMERILHADEIRA ANGULAR A BATERIA, VOLTAGEM DA BATERIA</t>
  </si>
  <si>
    <t>37247494000113 - NORTHWEST MÁQUINAS E FERRAMENTAS LTDA</t>
  </si>
  <si>
    <t>2326/23</t>
  </si>
  <si>
    <t>337/23</t>
  </si>
  <si>
    <t>FILTRO DE LINHA COM 5 TOMADAS</t>
  </si>
  <si>
    <t>27324774000124 - B &amp; M ELETRICIDADE ±_x0003_ME</t>
  </si>
  <si>
    <t>2604/23</t>
  </si>
  <si>
    <t>CONTRATAÇÃO DE EMPRESA ESPECIALIZADA NA EXECUÇÃO DE SERVIÇO DE CÓPIAS DE CHAVES COM FORNECIMENTO DE TODO O MATERIAL NECESSÁRIO PARA EXECUÇÃO DAS MESMAS, PARA ATENDIMENTO DAS DEMANDAS DE TODOS OS SETORES DA EMPRESA DE TRENS URBANOS DE PORTO ALEGRE – TRENSURB.</t>
  </si>
  <si>
    <t>04209347000108 - GILBERTO MOREIRA RIBAS</t>
  </si>
  <si>
    <t>2671/23</t>
  </si>
  <si>
    <t>ASSINATURA DE PLATAFORMA ONLINE PARA DESENVOLVER E IMPLEMENTAR O PLANO DE CONTRATAÇÃO ANUAL .</t>
  </si>
  <si>
    <t>50768912000186 - GOVPLAN SISTEMAS INTELIGENTES LTDA</t>
  </si>
  <si>
    <t>1423/23</t>
  </si>
  <si>
    <t>219/23</t>
  </si>
  <si>
    <t>Aquisição de PARAFUSO COM CABEÇA SEXTAVADA - LOTE 02 .</t>
  </si>
  <si>
    <t>1958/23</t>
  </si>
  <si>
    <t>307/23</t>
  </si>
  <si>
    <t>AQUISIÇÃO DE SOFAS PARA A SALA DE OPERADORES DE TREM - SETRA.</t>
  </si>
  <si>
    <t>2409/23</t>
  </si>
  <si>
    <t>344/23</t>
  </si>
  <si>
    <t>INTERFACE MODBUS TCP, ANTENAS CAN SMART, CONECTOR M12, 24VDC, 16 CARACTERES, REF: TECWISE TW5903176</t>
  </si>
  <si>
    <t>430687970001-71 - PELLER INDUSTRIA E COMERCIO DE PARAFUSOS</t>
  </si>
  <si>
    <t>262733550001-48 - JOAO L MARANGON</t>
  </si>
  <si>
    <t>018193810001-06 - TECWISE SISTEMAS DE AUTOMAÇÃO LTDA</t>
  </si>
  <si>
    <t>309/23</t>
  </si>
  <si>
    <t>SERVIÇOS TÉCNICOS DE TECNOLOGIA DA INFORMAÇÃO NA PLATAFORMA MICROSOFT DYNAMICS AX 2012, ABRANGENDO SUPORTE PRESENCIAL, SUPORTE REMOTO, MANUTENÇÃO EVOLUTIVA E TREINAMENTO.</t>
  </si>
  <si>
    <t>47.476.535/0001-05 - GSW MS SOLUCOES LTDA.</t>
  </si>
  <si>
    <t>0068/24</t>
  </si>
  <si>
    <t>Kit Porteiro Eletrônico Residencial .</t>
  </si>
  <si>
    <t>137/23</t>
  </si>
  <si>
    <t>SERVICO DE TREINAMENTO E INSTRUCAO</t>
  </si>
  <si>
    <t>L FERNANDO MAZZA CURSOS E TREINAMENTOS</t>
  </si>
  <si>
    <t>131/23</t>
  </si>
  <si>
    <t>Sistema de registro de preço para eventual aquisição de CALÇADOS DE SEGURANÇA TIPO BOTINA</t>
  </si>
  <si>
    <t>1468/22</t>
  </si>
  <si>
    <t>0236/23</t>
  </si>
  <si>
    <t>131517150001-97 - GUILHERME TOLFO NUNES - SEGURITEC</t>
  </si>
  <si>
    <t>200505440001-75 - A. DA SILVA LIMA COMERCIO DE EQUIPAMENTOS EM GERAL ME</t>
  </si>
  <si>
    <t>Data SECOM</t>
  </si>
  <si>
    <t>Data Publicação</t>
  </si>
  <si>
    <t>SECOM</t>
  </si>
  <si>
    <t>PUBLICAÇÃO</t>
  </si>
  <si>
    <t>Autorizado</t>
  </si>
  <si>
    <t>Saving</t>
  </si>
  <si>
    <t>%</t>
  </si>
  <si>
    <t>0040/24</t>
  </si>
  <si>
    <t>013/24</t>
  </si>
  <si>
    <t>AQUISIÇÃO E APLICAÇÃO DE DOSES DE VACINA QUADRIVALENTE</t>
  </si>
  <si>
    <t xml:space="preserve">03775159005054 - SERVICO SOCIAL DA INDUSTRIA - SESI </t>
  </si>
  <si>
    <t>0095/24</t>
  </si>
  <si>
    <t>011/24</t>
  </si>
  <si>
    <t>FITA CREPE</t>
  </si>
  <si>
    <t>47903860000107 - ARTECH EMBALAGENS LTDA</t>
  </si>
  <si>
    <t>0139/24</t>
  </si>
  <si>
    <t>030/24</t>
  </si>
  <si>
    <t>BATERIA CHUMBO-ÁCIDO</t>
  </si>
  <si>
    <t>04341779000160 - SANEX COMERCIO E SERVICOS LTDA.</t>
  </si>
  <si>
    <t>0145/24</t>
  </si>
  <si>
    <t>026/24</t>
  </si>
  <si>
    <t>GRAXA MOLYCOTE</t>
  </si>
  <si>
    <t>10800614000101 - R&amp;D COMERCIAL LTDA</t>
  </si>
  <si>
    <t>0189/24</t>
  </si>
  <si>
    <t>029/24</t>
  </si>
  <si>
    <t>CADEADO HASTE NORMAL</t>
  </si>
  <si>
    <t xml:space="preserve">04341779000160 - SANEX COMERCIO E SERVICOS LTDA. </t>
  </si>
  <si>
    <t xml:space="preserve">20741943000182 - LW Pires Treinamentos Eireli </t>
  </si>
  <si>
    <t>0341/24</t>
  </si>
  <si>
    <t>052/24</t>
  </si>
  <si>
    <t>REPELENTE DE INSETOS EM SPRAY</t>
  </si>
  <si>
    <t xml:space="preserve">20604417000170 - RP COMERCIAL LTDA </t>
  </si>
  <si>
    <t>224/23</t>
  </si>
  <si>
    <t>AQUISIÇÃO DE ESCADA TREPADEIRA COM PLATAFORMA E RODÍZIOS PARA MOVIMENTAÇÃO.</t>
  </si>
  <si>
    <t xml:space="preserve">33156721000144 - IRMÃOS MORAES INTERMEDIAÇÃO DE NEGÓCIO LTDA. </t>
  </si>
  <si>
    <t>0856/23</t>
  </si>
  <si>
    <t>036/24</t>
  </si>
  <si>
    <t>REFLETOR PORTÁTIL DE MÃO</t>
  </si>
  <si>
    <t>0931/23</t>
  </si>
  <si>
    <t>CONTRATAÇÃO DE EMPRESA ESPECIALIZADA NO GERENCIAMENTO DE VALE TRANSPORTE MODALIDADE CARTÕES DE CRÉDITO ELETRÔNICOS VT</t>
  </si>
  <si>
    <t>22006242000125 - Valesul Benefîcios Ltda</t>
  </si>
  <si>
    <t>264/23</t>
  </si>
  <si>
    <t>CONTRATAÇÃO DE SERVIÇO DE NATUREZA COMUM DE SOLUÇÃO TECNOLÓGICA PARA O GERENCIAMENTO DA ESTRATÉGIA INSTITUCIONAL EM PLATAFORMA WEB (SISTEMA SAAS), INCLUINDO A IMPLANTAÇÃO, CAPACITAÇÃO, SUPORTE TÉCNICO E MANUTENÇÃO, E, FORNECIMENTO DE LICENÇAS DE USO DE SOFTWARE.</t>
  </si>
  <si>
    <t xml:space="preserve">07526151000127 - STRATEC INFORMATICA LTDA. </t>
  </si>
  <si>
    <t>1778/23</t>
  </si>
  <si>
    <t>008/24</t>
  </si>
  <si>
    <t>SERVIÇO DE TRANSPORTE DE VALORES</t>
  </si>
  <si>
    <t>43035146000185 - PROTEGE S/A PROTECAO E TRANSPORTE DE VALORES</t>
  </si>
  <si>
    <t>1899/23</t>
  </si>
  <si>
    <t>316/23</t>
  </si>
  <si>
    <t>AQUISIÇÃO DE CERTIFICADOS DIGITAIS CONFORME ESPECIFICAÇÃO NO ITEM 2 DESSE PROJETO BÁSICO, SOB DEMANDA, PELO PRAZO DE 12 (DOZE) MESES.</t>
  </si>
  <si>
    <t>11735236000192 - OBJECTTI SOLUÇÕES LTDA</t>
  </si>
  <si>
    <t>2141/23</t>
  </si>
  <si>
    <t>012/24</t>
  </si>
  <si>
    <t>MULTÍMETRO DIGITAL PORTÁTIL</t>
  </si>
  <si>
    <t xml:space="preserve">89401335000125 - TECNOLOG ENGENHARIA E REPRESENTACOES TECNICAS LTDA </t>
  </si>
  <si>
    <t>2318/23</t>
  </si>
  <si>
    <t>RESTABELECIMENTO DAS CONDIÇÕES OPERACIONAIS NORMAIS DE DUAS UNIDADES DE ACIONAMENTO ELETRO-HIDRÁULICAS PARA MÁQUINA DE CHAVE CONTEC, MODELO UNISTAR HR (FIGURA 01), QUE APRESENTARAM DEFEITO, ESPECIALMENTE DE VAZAMENTO DE ÓLEO HIDRÁULICO.</t>
  </si>
  <si>
    <t xml:space="preserve">51832889000457 - voestalpine Railway Systems Brazil Ltda. </t>
  </si>
  <si>
    <t>2528/23</t>
  </si>
  <si>
    <t>360/23</t>
  </si>
  <si>
    <t>CONJUNTO CALÇA BLUSÃO POLICLORETO PVC</t>
  </si>
  <si>
    <t xml:space="preserve">27324774000124 - B&amp;M Eletrecidade Ltda </t>
  </si>
  <si>
    <t>0000958.00000747/2023-53</t>
  </si>
  <si>
    <t>0000958.00000635/2023-01</t>
  </si>
  <si>
    <t>0000958.00001032/2023-18</t>
  </si>
  <si>
    <t>CONSAD</t>
  </si>
  <si>
    <t>1848/18</t>
  </si>
  <si>
    <t>RENOVAÇÃO DE 1 LICENÇA DO SOFTWARE PLEO/FRANARIM, UTILIZADO PELA GEDEN PARA ELABORAÇÃO DE ORÇAMENTOS.</t>
  </si>
  <si>
    <t>93277291000140 - FRANARIN E CIA LTDA</t>
  </si>
  <si>
    <t>SRP PEDRA BRITADA</t>
  </si>
  <si>
    <t>2140/23</t>
  </si>
  <si>
    <t>ALICATE</t>
  </si>
  <si>
    <t>43468786000189 - MEU LAR FERRAGEM E UTILIDADES LTDA</t>
  </si>
  <si>
    <t>2456/23</t>
  </si>
  <si>
    <t>003/24</t>
  </si>
  <si>
    <t>CONTRATAÇÃO DE SERVIÇO DE TOPOGRAFIA (LEVANTAMENTO TOPOGRÁFICO CADASTRAL E DESCRIÇÃO PARA FINS DE REGULARIZAÇÃO CARTORÁRIA) DE ÁREAS DE PROPRIEDADE DA TRENSURB NO BAIRRO SANTO AFONSO EM NOVO HAMBURGO.</t>
  </si>
  <si>
    <t>26104739000137 - DALLABRIDA AVALIAÇÕES, PERICIAS E PROJETOS LTDA.</t>
  </si>
  <si>
    <t>2656/23</t>
  </si>
  <si>
    <t>035/24</t>
  </si>
  <si>
    <t>COLETA DE AMOSTRAS DA(S) CAIXA(S) SEPARADORA(S) BEM COMO A ANÁLISE DE PARÂMETROS FÍSICO-QUÍMICOS DETERMINADOS PELA PORTARIA FEPAM 82/2020.</t>
  </si>
  <si>
    <t>03775069003796 - SERVICO NACIONAL DE APRENDIZAGEM INDUSTRIAL-SENAI</t>
  </si>
  <si>
    <t>0576/24</t>
  </si>
  <si>
    <t>Contratação de serviço de fornecimento e distribuição de Energia Elétrica para o ccontainer de apoio à segurança operacional da TRENSURB, localizado na Avenida Mauá nº 5505 em Sapucaia do Sul.</t>
  </si>
  <si>
    <t>RGE SUL DISTRIBUIDORA DE ENERGIA S.A.</t>
  </si>
  <si>
    <t>0022/24</t>
  </si>
  <si>
    <t>069/24</t>
  </si>
  <si>
    <t>CABOS HDMI</t>
  </si>
  <si>
    <t>VRF PROTECTION COMERCIO DE EQUIPAMENTOS E ACESSORIOS DE SEGURANCA</t>
  </si>
  <si>
    <t>0058/24</t>
  </si>
  <si>
    <t>032/24</t>
  </si>
  <si>
    <t>QUADRO BRANCO MAGNÉTICO E CAVALETE</t>
  </si>
  <si>
    <t>SIS COMERCIO DE MATERIAIS E EQUIPAMENTOS LTDA</t>
  </si>
  <si>
    <t>0086/24</t>
  </si>
  <si>
    <t>014/24</t>
  </si>
  <si>
    <t>CINTURÃO PARAQUEDISTA</t>
  </si>
  <si>
    <t>ORS ELETROELETRONICA E TELECOMUNICAÇÕES</t>
  </si>
  <si>
    <t>0090/24</t>
  </si>
  <si>
    <t>046/24</t>
  </si>
  <si>
    <t>fusível extra-rápido</t>
  </si>
  <si>
    <t>D. Rodrigues Mekaru Ltda</t>
  </si>
  <si>
    <t>0091/24</t>
  </si>
  <si>
    <t>010/24</t>
  </si>
  <si>
    <t>OTIMIZADOR PARA COMBUSTIVEL DIESEL</t>
  </si>
  <si>
    <t>ORS Eletroeletrônica e Telecomunicações Eireli</t>
  </si>
  <si>
    <t>0143/24</t>
  </si>
  <si>
    <t>025/24</t>
  </si>
  <si>
    <t>Aquisição de TRANSFORMADOR MONOFÁSICO À SECO (material para manutenção do Aeromóvel)</t>
  </si>
  <si>
    <t>INDUSUL INDUSTRIA DE TRANSFORMADORES LTDA</t>
  </si>
  <si>
    <t>0159/24</t>
  </si>
  <si>
    <t>045/24</t>
  </si>
  <si>
    <t>Contratação de empresa especializada na elaboração de Inventário de Gases do Efeito Estufa (IGEE).</t>
  </si>
  <si>
    <t>SINERGIA ENGENHARIA DE MEIO AMBIENTE LTDA</t>
  </si>
  <si>
    <t>0163/24</t>
  </si>
  <si>
    <t>044/24</t>
  </si>
  <si>
    <t>disjuntor termomagnético</t>
  </si>
  <si>
    <t>Allumer Serviços e Comércio Ltda</t>
  </si>
  <si>
    <t>0165/24</t>
  </si>
  <si>
    <t>021/24</t>
  </si>
  <si>
    <t>MONITORIZAÇÃO EXTRAÍVEL</t>
  </si>
  <si>
    <t>VALE AUTOMACAO INDUSTRIAL LTDA</t>
  </si>
  <si>
    <t>0166/24</t>
  </si>
  <si>
    <t>042/24</t>
  </si>
  <si>
    <t>BOMBA DOSADORA ELETROMAGNÉTICA</t>
  </si>
  <si>
    <t>FRONT COMERCIAL LTDA</t>
  </si>
  <si>
    <t>0167/24</t>
  </si>
  <si>
    <t>041/24</t>
  </si>
  <si>
    <t>BOMBA NEMO NM 015 NETZSCH</t>
  </si>
  <si>
    <t>AMCANAA EQUIPAMENTOS INDUSTRIAIS LTDA</t>
  </si>
  <si>
    <t>0187/24</t>
  </si>
  <si>
    <t>024/24</t>
  </si>
  <si>
    <t>Aquisição de PASTA SUSPENSA EM PAPEL CARTOLINA MARMORIZADA</t>
  </si>
  <si>
    <t>TAVI PAPELARIA MATERIAIS DE ESCRITÓRIO E INFORMÁTICA LTDA</t>
  </si>
  <si>
    <t>0371/24</t>
  </si>
  <si>
    <t>072/24</t>
  </si>
  <si>
    <t>RESISTOR TUBULAR 250W</t>
  </si>
  <si>
    <t>REOBRAS INDUSTRIA E COMERCIO LTDA</t>
  </si>
  <si>
    <t>0374/24</t>
  </si>
  <si>
    <t>058/24</t>
  </si>
  <si>
    <t>FITA ELÉTRICA AUTOFUSÃO</t>
  </si>
  <si>
    <t>ELETROMIZA COMERCIO DE MATERIAIS DE CONSTRUCAO LTDA.</t>
  </si>
  <si>
    <t>0376/24</t>
  </si>
  <si>
    <t>056/24</t>
  </si>
  <si>
    <t>FUSÍVEL DE AÇÃO ULTRA RÁPIDO</t>
  </si>
  <si>
    <t>D RODRIGUES MEKARU COMERCIO MATERIAIS FERROVIARIOS LTDA</t>
  </si>
  <si>
    <t xml:space="preserve">DISPENSA  </t>
  </si>
  <si>
    <t>0958/23</t>
  </si>
  <si>
    <t>286/23</t>
  </si>
  <si>
    <t>BIELA SUSPENSÃO</t>
  </si>
  <si>
    <t>Metalfresa Indústria Metalúrgica Ltda.</t>
  </si>
  <si>
    <t>0696/23</t>
  </si>
  <si>
    <t>318/23</t>
  </si>
  <si>
    <t>sistema de registro de preço para eventual aquisição de KIT JUNTA ISOLANTE</t>
  </si>
  <si>
    <t>D.Rodrigues Mekaru Comércio Materiais Ferroviários</t>
  </si>
  <si>
    <t>0392/21</t>
  </si>
  <si>
    <t>126/22</t>
  </si>
  <si>
    <t>PLACAS SOBRESSALENTES FREIO MICROPROCESSADO TUE SÉRIE 100</t>
  </si>
  <si>
    <t>10763773000183 - WABTEC BRASIL FABRICACAO E MANUTENCAO DE EQUIPAMENTOS LTDA</t>
  </si>
  <si>
    <t>0905/24</t>
  </si>
  <si>
    <t>CONTRATAÇÃO DE SERVIÇO DE LIMPEZA DO TERRENO DO PÁTIO DA TRENSURB DE FORMA MANUAL E MECANIZADA, INCLUINDO MATERIAL, EQUIPAMENTOS E SERVIÇOS NECESSÁRIO PARA A EXECUÇÃO DA TAREFA.</t>
  </si>
  <si>
    <t>05013406000122 - IMUNIZADORA CACHOEIRA LTDA (DESIN SERVICE).</t>
  </si>
  <si>
    <t>0920/24</t>
  </si>
  <si>
    <t>PRESTAÇÃO DE SERVIÇO DE TRANSPORTE EM CARÁTER EMERGENCIAL, PARA ATENDIMENTO DE ORDEM ADMINISTRATIVO/OPERACIONAL, COM LOCAÇÃO DE VEÍCULOS COM MOTORISTA.</t>
  </si>
  <si>
    <t>31511797000115 - TRANSBUS TRANSPORTES LTDA.</t>
  </si>
  <si>
    <t>0930/24</t>
  </si>
  <si>
    <t>CONTRATAÇÃO DE EMPRESA DE ENGENHARIA EM CARÁTER EMERGENCIAL PARA EXECUÇÃO DE TRABALHOS CORRETIVOS PARA REESTABELECIMENTO DAS FUNÇÕES OPERACIONAIS DA SUBESTAÇÃO SÃO LUÍS ( GRUPOS 1 E 3) – TRENSURB, EM VIRTUDE DO DANO APARENTEMENTE IRREVERSÍVEL DO GRUPO E-2 E OUTROS EQUIPAMENTOS DA INSTALAÇÃO, TENDO EM VISTA O SINISTRO OCORRIDO NA SUBESTAÇÃO, LOCALIZADA EM REGIÃO AFETADA PELAS CHEIAS QUE ATINGIRAM A CIDADE DE CANOAS/RS.</t>
  </si>
  <si>
    <t>90011990000156 - TECNOVA SOLUCOES LTDA.</t>
  </si>
  <si>
    <t>2432/23</t>
  </si>
  <si>
    <t>034/24</t>
  </si>
  <si>
    <t>CONTRATAÇÃO DE SERVIÇO PARA RETIRADA E TRANSPORTE DE ESTRUTURA DE OUTDOOR</t>
  </si>
  <si>
    <t>41722585000130 - MEGA MIDIA LTDA</t>
  </si>
  <si>
    <t>2480/23</t>
  </si>
  <si>
    <t>084/24</t>
  </si>
  <si>
    <t>ONTRATAÇÃO POR PREÇO UNITÁRIO DE EMPRESA PARA PRESTAÇÃO DE SERVIÇO DE COLETA, TRANSPORTE E DESTINAÇÃO DE RESÍDUOS INERTES DE CONSTRUÇÃO CIVIL (CALIÇA, CERÂMICA, CIMENTO, LAJOTAS, ETC.), RESÍDUOS DE MADEIRA E RESÍDUOS DE SERVIÇOS DE PODA E CAPINA.</t>
  </si>
  <si>
    <t>22665500000185 - MOVE - SOLUCOES EM TRANSPORTES LTDA</t>
  </si>
  <si>
    <t>9052/24</t>
  </si>
  <si>
    <t>EMERGENCIAL</t>
  </si>
  <si>
    <t>0164/24</t>
  </si>
  <si>
    <t>022/24</t>
  </si>
  <si>
    <t>BOBINA DE FECHAMENTO/ABERTURA PARA DISJUNTOR MASTERPACT NT - 200/250VCA - 50/60HZ</t>
  </si>
  <si>
    <t>09504672000109 - VALE AUTOMACAO INDUSTRIAL LTDA</t>
  </si>
  <si>
    <t>0169/24</t>
  </si>
  <si>
    <t>039/24</t>
  </si>
  <si>
    <t>MISTURADOR AXIAL</t>
  </si>
  <si>
    <t>35189911000193 - Point comércio e engenharia LTDA</t>
  </si>
  <si>
    <t>0170/24</t>
  </si>
  <si>
    <t>038/24</t>
  </si>
  <si>
    <t>AERADOR</t>
  </si>
  <si>
    <t>0189/22</t>
  </si>
  <si>
    <t>097/23</t>
  </si>
  <si>
    <t>INSTALAÇÃO DE CONDICIONADORES DE AR DO TIPO “SPLIT”</t>
  </si>
  <si>
    <t>93445963000180 - VITOR REFRIGERACAO LTDA - EPP</t>
  </si>
  <si>
    <t>0373/24</t>
  </si>
  <si>
    <t>057/24</t>
  </si>
  <si>
    <t>LIMPADOR DE CONTATOS</t>
  </si>
  <si>
    <t>31024908000169 - D RODRIGUES MEKARU COMERCIO MATERIAIS FERROVIARIOS LTDA</t>
  </si>
  <si>
    <t>0381/24</t>
  </si>
  <si>
    <t>071/24</t>
  </si>
  <si>
    <t>AQUISIÇÃO DE CADEAOD MESTRADOS</t>
  </si>
  <si>
    <t>0388/24</t>
  </si>
  <si>
    <t>068/24</t>
  </si>
  <si>
    <t>AQUISIÇÃO DE ELO FUSÍVEL</t>
  </si>
  <si>
    <t>57362956000150 - Indel Bauru Indústria Eletrometalurgica Ltda</t>
  </si>
  <si>
    <t>0626/24</t>
  </si>
  <si>
    <t>104/24</t>
  </si>
  <si>
    <t>AQUISIÇÃO DE HARD DISK (HD) INTERNO PARA SERVIDOR DELL</t>
  </si>
  <si>
    <t>04958321000154 - Hardlink Informática e Sistemas Ltda</t>
  </si>
  <si>
    <t>0693/24</t>
  </si>
  <si>
    <t>RENOVAÇÃO ASSINATURA TARGET</t>
  </si>
  <si>
    <t>00000028000129 - TARGET ENGENHARIA E CONSULTORIA LTDA</t>
  </si>
  <si>
    <t>0744/24</t>
  </si>
  <si>
    <t>127/24</t>
  </si>
  <si>
    <t>CADEADO MESTRADO</t>
  </si>
  <si>
    <t>94038874000181 - CASA DO MECANICO LTDA</t>
  </si>
  <si>
    <t>0871/23</t>
  </si>
  <si>
    <t>136/24</t>
  </si>
  <si>
    <t>AQUISIÇÃO DE 105 MALOTES DE LONA PARA ARMAZENAMENTO DOS FUNDOS FIXOS DAS ESTAÇÕES.</t>
  </si>
  <si>
    <t>0989/24</t>
  </si>
  <si>
    <t>CONTRATAÇÃO EMERGENCIAL DE EMPRESA PARA LOCAÇÃO DE UM GRUPO GERADOR DE 125 KVA, 380/220 V, DESTINADO AO FORNECIMENTO DE ENERGIA ELÉTRICA À ESTAÇÃO RIO DOS SINOS, EM DECORRÊNCIA DO SINISTRO OCORRIDO NA ESTAÇÃO, SITUADA EM UMA REGIÃO AFETADA PELAS CHEIAS EM SÃO LEOPOLDO/RS.</t>
  </si>
  <si>
    <t>57764763001793 - DEGRAUS ANDAIMES, MAQUINAS E EQUIPAMENTOS PARA CONSTRUCAO CIVIL S.A.</t>
  </si>
  <si>
    <t>1007/24</t>
  </si>
  <si>
    <t>CONTRATAÇÃO DE SERVIÇO DE LIMPEZA DE 3 (TRÊS) ESTAÇÕES DA TRENSURB DE FORMA MANUAL E MECANIZADA, INCLUINDO MATERIAL, EQUIPAMENTOS E SERVIÇOS NECESSÁRIO PARA A EXECUÇÃO DA TAREFA.</t>
  </si>
  <si>
    <t>09527013000198 - RAMAC EMPREENDIMENTOS LTDA.</t>
  </si>
  <si>
    <t>1019/24</t>
  </si>
  <si>
    <t>CONTRATAÇÃO EMERGENCIAL DE SOCIEDADE DE ADVOGADOS, PARA PRESTAÇÃO DE SERVIÇOS TÉCNICOS DE NATUREZA JURÍDICA, SEM EXCLUSIVIDADE E SEM VÍNCULO EMPREGATÍCIO.</t>
  </si>
  <si>
    <t>95246997000170 - BAETHGEN &amp; SANTOS E ADVOGADOS ASSOCIADOS S/S</t>
  </si>
  <si>
    <t>1641/22</t>
  </si>
  <si>
    <t>106/24</t>
  </si>
  <si>
    <t>INTERCOMUNICADOR</t>
  </si>
  <si>
    <t>43617012000172 - ELETROMIZA COMERCIO DE MATERIAIS DE CONSTRUCAO LTDA</t>
  </si>
  <si>
    <t>1906/23</t>
  </si>
  <si>
    <t>291/23</t>
  </si>
  <si>
    <t>AQUISIÇÃO DE MOBILIÁRIO SALA DE OPERADORES TUE</t>
  </si>
  <si>
    <t>90051160000152 - Bortolini Industria de Móveis Ltda</t>
  </si>
  <si>
    <t>2226/22</t>
  </si>
  <si>
    <t>213/23</t>
  </si>
  <si>
    <t>TIREFÃO - SRP</t>
  </si>
  <si>
    <t>04145881000190 - ORIGINAL IMPORTAÇÃO E COMÉRCIO PARA ILUMINAÇÃO E CORRELATOS LTDA.</t>
  </si>
  <si>
    <t>2272/22</t>
  </si>
  <si>
    <t>172/23</t>
  </si>
  <si>
    <t>CONTRATAÇÃO DE OBRA DE ENGENHARIA OU ARQUITETURA PARA ADEQUAÇÃO E IMPLANTAÇÃO DOS SISTEMAS DE PROTEÇÃO CONTRA INCÊNDIO DOS PRÉDIOS ADMINISTRATIVO E DE APOIO DA TRENSURB.</t>
  </si>
  <si>
    <t>25034472000196 - VL SISTEMAS PRODUTOS E SERVIÇOS DE COMBATE A INCÊNDIO LTDA.</t>
  </si>
  <si>
    <t>2404/23</t>
  </si>
  <si>
    <t>335/23</t>
  </si>
  <si>
    <t>FONTE DE ALIMENTAÇÃO</t>
  </si>
  <si>
    <t>24488597000123 - RAF TECNOLOGIA SERVICE LTDA</t>
  </si>
  <si>
    <t>LRE</t>
  </si>
  <si>
    <t>0254/24</t>
  </si>
  <si>
    <t>TREINAMENTO EXTERNO SOBRE CONGREGARH 2024-DILEMAS HUMANOS, ESCOLHAS QUE TRANSFORMAM</t>
  </si>
  <si>
    <t>87135919000170 - ABRH ASSOC BRASILEIRA DE REC HUMANOS</t>
  </si>
  <si>
    <t>0266/24</t>
  </si>
  <si>
    <t>CONTRATAÇÃO POR INEXIGIBILIDADE DA FERRAMENTA “ORIENTAÇÃO POR ESCRITO” DO GRUPO ZÊNITE, COMO SOLUÇÃO DE APOIO AOS PROCESSOS DE CONTRATAÇÃO PATROCINADOS PELA TRENSURB.</t>
  </si>
  <si>
    <t>86781069000115 - ZENITE INFORMACAO E CONSULTORIA S.A.</t>
  </si>
  <si>
    <t>0300/24</t>
  </si>
  <si>
    <t>TORRES DE ILUMINAÇÃO</t>
  </si>
  <si>
    <t>80479231000169 - CICAMPO MÁQUINAS E FERRAMENTAS LTDA ME</t>
  </si>
  <si>
    <t>0313/24</t>
  </si>
  <si>
    <t>CONTRATAÇÃO DE SERVIÇOS PARA INSTALAÇÃO DE CERCAMENTO EM TELA METÁLICA E MOIRÕES DE CONCRETO</t>
  </si>
  <si>
    <t>19966244000151 - D L de Abreu</t>
  </si>
  <si>
    <t>0317/24</t>
  </si>
  <si>
    <t>078/24</t>
  </si>
  <si>
    <t>MANUTENÇÃO CORRETIVA PARA VIA ELEVADA DO SISTEMA DE CONEXÃO AO AEROPORTO</t>
  </si>
  <si>
    <t>96735584000112 - AEROMOVEL BRASIL SA</t>
  </si>
  <si>
    <t>0372/24</t>
  </si>
  <si>
    <t>076/24</t>
  </si>
  <si>
    <t>AQUISIÇÃO DEANTI-INSETO</t>
  </si>
  <si>
    <t>92783687000105 - JIMO QUIMICA</t>
  </si>
  <si>
    <t>0387/24</t>
  </si>
  <si>
    <t>070/24</t>
  </si>
  <si>
    <t>CONTROLADOR DE LED</t>
  </si>
  <si>
    <t>43617012000172 - ELETROMIZA COMÉRCIO DE MATERIAIS DE CONSTRUÇÃO LTDA.</t>
  </si>
  <si>
    <t>0413/24</t>
  </si>
  <si>
    <t>092/24</t>
  </si>
  <si>
    <t>MEDICAMENTOS</t>
  </si>
  <si>
    <t>20699879000119 - Farmácias Associadas - Farmaxi - Landarim e Saucedo Ltda</t>
  </si>
  <si>
    <t>0442/24</t>
  </si>
  <si>
    <t>175/24</t>
  </si>
  <si>
    <t>FURADEIRA DE BANCADA, MORSA COORDENADA</t>
  </si>
  <si>
    <t>94038874000181 - CASA DO MECÂNICO</t>
  </si>
  <si>
    <t>0568/23</t>
  </si>
  <si>
    <t>185/23</t>
  </si>
  <si>
    <t>AQUISIÇÃO DE ÓLEOS LUBRIFICANTES E GRAXAS.</t>
  </si>
  <si>
    <t>27614905000108 - West Parts Peças e Lubrificantes Ltda.</t>
  </si>
  <si>
    <t>68919158000101 - DNC IND CAMPINAS LTDA</t>
  </si>
  <si>
    <t>0628/24</t>
  </si>
  <si>
    <t>117/24</t>
  </si>
  <si>
    <t>AQUISIÇÃO DE ESPAÇADOR</t>
  </si>
  <si>
    <t>0304271800139 - BENFAT USINAGEM LTDA</t>
  </si>
  <si>
    <t>0633/24</t>
  </si>
  <si>
    <t>108/24</t>
  </si>
  <si>
    <t>REDUTOR DE ATRITO</t>
  </si>
  <si>
    <t>31024908000169 - D.Rodrigues Mekaru Com. Mat. Ferroviários</t>
  </si>
  <si>
    <t>0640/24</t>
  </si>
  <si>
    <t>114/24</t>
  </si>
  <si>
    <t>MACACO HIDRÁULICO GARRAFA BLINDADO DE 8 TON MODELO</t>
  </si>
  <si>
    <t>64038874000181 - CASA DO MECANICO</t>
  </si>
  <si>
    <t>0642/24</t>
  </si>
  <si>
    <t>199/22</t>
  </si>
  <si>
    <t>ISOLADOR DE SECAO 3000V CC COD 03031033</t>
  </si>
  <si>
    <t>05773860000181 - CORUS EQUIPAMRNTOS INDUSTRIAIS LTDA</t>
  </si>
  <si>
    <t>0747/24</t>
  </si>
  <si>
    <t>CONTRATAÇÃO DE TREINAMENTO EXTERNO SOBRE GERENCIAMENTO DE RISCOS NAS CONTRATAÇÕES DA ADMINISTRAÇÃO E DAS ESTATAIS</t>
  </si>
  <si>
    <t>0762/24</t>
  </si>
  <si>
    <t>158/24</t>
  </si>
  <si>
    <t>COLETE DE SEGURANÇA</t>
  </si>
  <si>
    <t>47817517000131 - SSC EMPRESARIAL LTDA</t>
  </si>
  <si>
    <t>0795/24</t>
  </si>
  <si>
    <t>TREINAMENTO EXTERNO SOBRE 57° FONAITEC</t>
  </si>
  <si>
    <t>12465165000118 - ASSOCIAÇÃO NACIONAL DOS INTEGRANTES DAS UNIDADES DE AUDITORIA INTERNA GOVERNAMENTAL - ASSOCIAÇÃO FON</t>
  </si>
  <si>
    <t>0840/24</t>
  </si>
  <si>
    <t>152/24</t>
  </si>
  <si>
    <t>BATERIA ESTACIONÁRIA CHUMBO ÁCIDA 12 VCC NOMINAL, 13,8VCC FLUTUAÇÃO,</t>
  </si>
  <si>
    <t>07696901000109 - ORS ELETRONICA E TELECOMUNICAÇÕES LTDA</t>
  </si>
  <si>
    <t>0868/24</t>
  </si>
  <si>
    <t>161/24</t>
  </si>
  <si>
    <t>MOTOR ELÉTRICO DE INDUÇÃO</t>
  </si>
  <si>
    <t>08402260000103 - RENTEQ COMERCIO E LOCACAO DE MAQUINAS E EQUIPAMENTOS LTDA</t>
  </si>
  <si>
    <t>0916/24</t>
  </si>
  <si>
    <t>CONTRATAÇÃO DE TREINAMENTO EXTERNO SOBRE COSO ICIF- CONTROLES INTERNOS</t>
  </si>
  <si>
    <t>62070115000100 - INSTITUTO DOS AUDITORES INTERNOS DO BRASIL</t>
  </si>
  <si>
    <t>0917/24</t>
  </si>
  <si>
    <t>CONTRATAÇÃO DE TREINAMENTO EXTERNO SOBRE LGPD À LUZ DA AUITORIA INTERNA</t>
  </si>
  <si>
    <t>0918/24</t>
  </si>
  <si>
    <t>CONTRATAÇÃO DE TREINAMENTO EXTERNO SOBRE DATA ANALYTICS- ANÁLISE DE DADOS</t>
  </si>
  <si>
    <t>62070115000100 - INSTITUTO DOS AUDITORES INTERNOS DO BRASI</t>
  </si>
  <si>
    <t>0962/24</t>
  </si>
  <si>
    <t>CONTRATAÇÃO DE TREINAMENTO EXTERNO SOBRE CONGRESSO BRASILEIRO DE AUDITORIA E CONTROLE INTERNO- COBACI</t>
  </si>
  <si>
    <t>28627449000101 - UNIÃO NACIONAL DOS AUDITORES DO MINISTÉRIO DA EDUCAÇÃO - UNAMEC</t>
  </si>
  <si>
    <t>0975/24</t>
  </si>
  <si>
    <t>CONGRESSO BRASILEIRO DE AUDITORIA INTERNA-CONBRA</t>
  </si>
  <si>
    <t>0981/24</t>
  </si>
  <si>
    <t>164/24</t>
  </si>
  <si>
    <t>AQUECEDOR DE ROLAMENTOS</t>
  </si>
  <si>
    <t>03045540000180 - ENCOPEL COMERCIO ROLAMENTOS E PEÇAS LTDA</t>
  </si>
  <si>
    <t>1030/23</t>
  </si>
  <si>
    <t>083/24</t>
  </si>
  <si>
    <t>LUVA EMENDA PARA CABO MENSAGEIRO DE COBRE 500 MCM (SEÇÃO 253,35 MM² 37 FIOS)</t>
  </si>
  <si>
    <t>57687527000153 - MEG- Eletromecânica Indústria e Comércio Ltda.</t>
  </si>
  <si>
    <t>1035/24</t>
  </si>
  <si>
    <t>CONTRATAÇÃO EMERGENCIAL DE EMPRESA ESPECIALIZADA NO TRANSPORTE RODOVIÁRIO DE CARGAS PARA FRETE DE EQUIPAMENTOS ELÉTRICOS, COM PONTO DE PARTIDA EM SÃO PAULO - SP, E DESTINO FINAL NA CIDADE DE PORTO ALEGRE - RS, INCLUINDO SEGURO E MOVIMENTAÇÃO DAS CARGAS DE FORMA A POSSIBILITAR O CARREGAMENTO E DESCARREGAMENTO DOS MATERIAIS.</t>
  </si>
  <si>
    <t>18030328000116 - GM LOCAÇÃO DE EQUIPAMENTOS</t>
  </si>
  <si>
    <t>1068/24</t>
  </si>
  <si>
    <t>195/24</t>
  </si>
  <si>
    <t>ANEMÔMETRO DE VENTOINHA PARA MEDIÇÕES DE VELOCIDADE / FLUXO / TEMPERATURA DO AR.</t>
  </si>
  <si>
    <t>52469367000152 - VOLTTECH - FERNANDO CAITANO DE MOURA</t>
  </si>
  <si>
    <t>1080/24</t>
  </si>
  <si>
    <t>176/24</t>
  </si>
  <si>
    <t>COMPRESSOR MODELO: CMV 40/350</t>
  </si>
  <si>
    <t>01044210000144 - Amcanaã EquipamentosIndustriais Ltda</t>
  </si>
  <si>
    <t>1087/24</t>
  </si>
  <si>
    <t>177/24</t>
  </si>
  <si>
    <t>GERADOR DE FUNÇÃO ARBITRÁRIA</t>
  </si>
  <si>
    <t>62954987000130 - CARLSONS PRODUTOS INDUSTRIAIS LTDA</t>
  </si>
  <si>
    <t>1095/24</t>
  </si>
  <si>
    <t>180/24</t>
  </si>
  <si>
    <t>AQUISIÇÃO DE LAVADORA DE ALTA PRESSÃO PARA ÁGUA QUENTE PARA USO NAS ATIVIDADES DE MANUTENÇÃO PREVENTIVA E CORRETIVA DA OFICINA DE VEÍCULOS DE VIA DO SEOFI.</t>
  </si>
  <si>
    <t>1110/24</t>
  </si>
  <si>
    <t>179/24</t>
  </si>
  <si>
    <t>APARELHO RETIFICADOR DE SOLDA</t>
  </si>
  <si>
    <t>93101343000123 - FATI FERRAMENTAS LTDA</t>
  </si>
  <si>
    <t>1207/24</t>
  </si>
  <si>
    <t>AQUISIÇÃO DE CUBÍCULOS COM DISJUNTOR EXTRA-RÁPIDO 3 KV E DISJUNTORES EXTRA-RÁPIDO 3 KV, NOS TERMOS DO PROJETO BÁSICO.</t>
  </si>
  <si>
    <t>71832679000123 - COMPANHIA PAULISTA DE TRENS METROPOLITANOS - CPTM.</t>
  </si>
  <si>
    <t>1249/24</t>
  </si>
  <si>
    <t>CONTRATAÇÃO EMERGENCIAL DO SERVIÇO DE LOCAÇÃO DE GRUPO GERADOR DIESEL COM POTÊNCIA MÍNIMA DE 400KVA E FORNECIMENTO DE 02 QUADROS DE COMANDO PARA ACIONAMENTO DE 02 BOMBAS DE 75CV/380V DE FORMA A PERMITIR A SUCÇÃO DO VOLUME HÍDRICO DA BACIA RODOFERROVIÁRIA, INCLUINDO FORNECIMENTO DE MÃO DE OBRA ESPECIALIZADA, MATERIAIS.</t>
  </si>
  <si>
    <t>91323303000109 - IRRITECNICA COMERCIO E MANUTENCAO DE MAQUINAS LTDA.</t>
  </si>
  <si>
    <t>1290/24</t>
  </si>
  <si>
    <t>CONTRATAÇÃO EMERGENCIAL DO SERVIÇO DE TRANSPORTE DE PASSAGEIROS POR EMPRESA DE ÔNIBUS FRETADA PARA FINS DE COMPLEMENTAÇÃO DE VIAGENS DOS USUÁRIOS DA TRENSURB DEVIDO A SITUAÇÃO DA CALAMIDADE PÚBLICA PROVOCADA PELAS ENCHENTES DE MAIO DE 2024.</t>
  </si>
  <si>
    <t>31511797000115 - TRANSBUS TRANSPORTES EIREL.</t>
  </si>
  <si>
    <t>2414/23</t>
  </si>
  <si>
    <t>109/24</t>
  </si>
  <si>
    <t>CONTRATAÇÃO DE SERVIÇO DE LICENCIAMENTO DO SOFTWARE HCL DOMINO COMPLETE COLLABORATION.</t>
  </si>
  <si>
    <t>01771935000134 - INGRAM MICRO BRASIL LTDA</t>
  </si>
  <si>
    <t>2643/23</t>
  </si>
  <si>
    <t>062/24</t>
  </si>
  <si>
    <t>AQUISIÇÃO DE PEÇAS METÁLICAS PARA PROTEÇÃO DAS CANALETAS DE PASSAGEM DOS CABOS DE SINALIZAÇÃO E CONTROLE, NAS VIAS DA TR</t>
  </si>
  <si>
    <t>08414436000139 - RPA Minas Comércio de Peças e Locação de Equipamentos e Serviços de Usinagem Ltda.</t>
  </si>
  <si>
    <t>3166/22</t>
  </si>
  <si>
    <t>292/23</t>
  </si>
  <si>
    <t>LÂMINA CONTATO GRAFITE.</t>
  </si>
  <si>
    <t>61410841000161 - SCHUNK DO BRASIL SINTER.ELETRO. LTDA</t>
  </si>
  <si>
    <t>0191/24</t>
  </si>
  <si>
    <t>173/24</t>
  </si>
  <si>
    <t>AQUISIÇÃO DE ESMERILHADEIRAS A BATERIA 40V, BATERIAS E CARREGADORES.</t>
  </si>
  <si>
    <t>0528/21</t>
  </si>
  <si>
    <t>PRESTAÇÃO DE SERVIÇOS, POR INEXIGIBILIDADE DE LICITAÇÃO, PARA MANUTENÇÃO PREVENTIVA, CORRETIVA E SUPORTE TÉCNICO DA INFRAESTRUTURA DO SISTEMA DE RADIOCOMUNICAÇÃO TETRA.</t>
  </si>
  <si>
    <t>03316088000143 - TELTRONIC BRASIL LTDA.</t>
  </si>
  <si>
    <t>0743/24</t>
  </si>
  <si>
    <t>122/24</t>
  </si>
  <si>
    <t>CAPACETES</t>
  </si>
  <si>
    <t>23622391000181 - 1000 Marcas Safety Brasil Ltda</t>
  </si>
  <si>
    <t>0839/24</t>
  </si>
  <si>
    <t>225/24</t>
  </si>
  <si>
    <t>RESISTOR SKRT2 5KOHM</t>
  </si>
  <si>
    <t>10209796000140 - Reobras Industria e Comercio Ltda</t>
  </si>
  <si>
    <t>0848/21</t>
  </si>
  <si>
    <t>216/24</t>
  </si>
  <si>
    <t>REGISTRO DE PREÇOS PARA EVENTUAL AQUISIÇÃO DE DORMENTES DE CONCRETO BIBLOCO.</t>
  </si>
  <si>
    <t>33039181000119 - CAVAN PRE-MOLDADO S/A</t>
  </si>
  <si>
    <t>0891/23</t>
  </si>
  <si>
    <t>295/23</t>
  </si>
  <si>
    <t>BOBINA PAPEL TÉRMICO 80MM X 40M .</t>
  </si>
  <si>
    <t>06698091000590 - AUTOPEL AUTOMAÇÃO COMERCIAL E INFORMÁTICA LTDA</t>
  </si>
  <si>
    <t>0996/24</t>
  </si>
  <si>
    <t>248/24</t>
  </si>
  <si>
    <t>AQUISIÇÃO DE AGUA MINERAL EM BOMBONAS DE 20 LITROS</t>
  </si>
  <si>
    <t>48028392000123 - Águas de Porto Comercio Ltda</t>
  </si>
  <si>
    <t>1055/24</t>
  </si>
  <si>
    <t>182/24</t>
  </si>
  <si>
    <t>DESSULFATADOR DE BATERIA</t>
  </si>
  <si>
    <t>94552494000160 - LUFFE INDUSTRIA DE CARREGADORES DE BATERIAS LTDA</t>
  </si>
  <si>
    <t>1107/24</t>
  </si>
  <si>
    <t>EQUIPAMENTO HIPOT CA DE 10KV/40MA</t>
  </si>
  <si>
    <t>34152290000100 - ERTAN INDUSTRIA E COMERCIO DE EQUIPAMENTOS ELETRONICOS LTDA</t>
  </si>
  <si>
    <t>237/24</t>
  </si>
  <si>
    <t>EQUIPAMENTO HIPOT CC DE 10KV/20MA</t>
  </si>
  <si>
    <t>07696901000109 - ORS ELETROELETRÔNICA E TELECOMUNICAÇÕES LTDA</t>
  </si>
  <si>
    <t>1143/24</t>
  </si>
  <si>
    <t>CONTRATAÇÃO DE TREINAMENTO EXTERNO SOBRE DIRF E EFD-REINF - ONLINE</t>
  </si>
  <si>
    <t>31154471000188 - APCF - ATUALIZAÇÃO PROFISSIONAL CONTABIL E FISCAL LTDA</t>
  </si>
  <si>
    <t>1154/24</t>
  </si>
  <si>
    <t>CONTRATAÇÃO, EM CARÁTER EMERGENCIAL, DE EMPRESA PARA PRESTAÇÃO DOS SERVIÇOS DE ENGENHARIA PARA REESTABELECIMENTO DAS FUNÇÕES DE PROTEÇÃO DO SISTEMA DE 3 KVCC DA SUBESTAÇÃO FARRAPOS E CABINE DE SECCIONAMENTO E PARALELISMO ANCHIETA DA TRENSURB.</t>
  </si>
  <si>
    <t>90011990000156 - TECNOVA SOLUÇÕES LTDA.</t>
  </si>
  <si>
    <t>1201/24</t>
  </si>
  <si>
    <t>210/24</t>
  </si>
  <si>
    <t>LANTERNAS ( DE CABEÇA, RECARREGÁVEL E TÁTICA)</t>
  </si>
  <si>
    <t>23380134000180 - EFFORT NEGOCIOS LTDA</t>
  </si>
  <si>
    <t>1204/24</t>
  </si>
  <si>
    <t>199/24</t>
  </si>
  <si>
    <t>COAGULANTE ORGÂNICO</t>
  </si>
  <si>
    <t>37123165000160 - TRADITUM - ELIANA VARGAS DA GAMA COM. SERV. LTDA</t>
  </si>
  <si>
    <t>1236/24</t>
  </si>
  <si>
    <t>218/24</t>
  </si>
  <si>
    <t>DESENGRAXANTE</t>
  </si>
  <si>
    <t>03093486000300 - CLARUS Technology do Brasil</t>
  </si>
  <si>
    <t>1339/24</t>
  </si>
  <si>
    <t>RESTABELECIMENTIO DAS CONDIÇÕES OPERACIONAIS DO SISTEMA DE RÁDIOCOMUNICAÇÃO DA TRENSURB</t>
  </si>
  <si>
    <t>03316088000143 - TELTRONIC BRASIL LTDA</t>
  </si>
  <si>
    <t>1342/24</t>
  </si>
  <si>
    <t>CURSO DE ATIVO IMOBILIZADO ON LINE</t>
  </si>
  <si>
    <t>20935908000102 - Afixcode Soluções Adminstrativas Ltda Epp</t>
  </si>
  <si>
    <t>1369/24</t>
  </si>
  <si>
    <t>245/24</t>
  </si>
  <si>
    <t>CONTRATAÇÃO DE APÓLICE DE SEGURO GARANTIA DE VALOR CORRESPONDENTE A 3 (TRÊS) VEZES O FATURAMENTO MÉDIO MENSAL A TÍTULO DE DESPESA COM O PAGAMENTO DE ENERGIA ELÉTRICA ADQUIRIDAS NO AMBIENTE DE CONTRATAÇÃO LIVRE (ACL) PARA O PERÍODO DE VALIDADE DA GARANTIA (UM ANO).</t>
  </si>
  <si>
    <t>61198164000160 - PORTO SEGURO CIA DE SEGUROS GERAIS</t>
  </si>
  <si>
    <t>1411/24</t>
  </si>
  <si>
    <t>CABO ELÉTRICO 04 VIAS COM SEÇÃO NOMINAL DE 10,0MM2</t>
  </si>
  <si>
    <t>43643821000159 - ILUMINAR ELÉTRICA LTDA - ME</t>
  </si>
  <si>
    <t>249/24</t>
  </si>
  <si>
    <t>CABO ELÉTRICO</t>
  </si>
  <si>
    <t>09721504000175 - CIGAME COMERCIO DE MATERIAIS ELÉTRICOS LTDA</t>
  </si>
  <si>
    <t>CABOS ELETRICOS</t>
  </si>
  <si>
    <t>00212675000366 - ABT ELÉTRICA LTDA</t>
  </si>
  <si>
    <t>1424/24</t>
  </si>
  <si>
    <t>CONTRATAÇÃO DE TREINAMENTO EXTERNO SOBRE PROGRAMA DE GESTÃO AVANÇADO.</t>
  </si>
  <si>
    <t>6712985800012 - AMANA LIDERANCA E DESENVOLVIMENTO LTDA</t>
  </si>
  <si>
    <t>1492/24</t>
  </si>
  <si>
    <t>CONTRATAÇÃO DE SERVIÇO PARA REMOÇÃO DE RESÍDUOS SÓLIDOS E DRENAGEM DA CASA DE BOMBAS DA BACIA RODOFERROVIÁRIA E DRENAGEM DAS ESTAÇÕES MERCADO E RODOVIÁRIA DA TRENSURB.</t>
  </si>
  <si>
    <t>05013406000122 - Imunizadora Cachoeira Eireli</t>
  </si>
  <si>
    <t>1621/24</t>
  </si>
  <si>
    <t>LOCAÇÃO DE IMÓVEL LOCALIZADO NA AVENIDA JÚLIO DE CASTILHOS, N° 159, SALA 704, PORTO ALEGRE, RS, CEP 90030-131.</t>
  </si>
  <si>
    <t>15224899087 - VERA GUERRA CHAVES BARCELLOS.</t>
  </si>
  <si>
    <t>1824/23</t>
  </si>
  <si>
    <t>020/24</t>
  </si>
  <si>
    <t>DORMENTES DE MADEIRA</t>
  </si>
  <si>
    <t>22466008000180 - MADETRES COMERCIO DE MADEIRAS LTDA</t>
  </si>
  <si>
    <t>2048/19</t>
  </si>
  <si>
    <t>SERVIÇO TÉCNICO FORNECIDO PELA EMPRESA SIEMENS ( RESPONSÁVEL PELA IMPLANTAÇÃO DO SISTEMA DE CONTROLE DE TRÁFEGO E ENERGIA EM OPERAÇÃO NA TRENSURB, INCLUINDO SEUS SOFTWARES PROPRIETÁRIOS INSTALADOS) PARA RECONFIGURAÇÃO, CORREÇÃO DE FALHAS E RECUPERAÇÃO DA REDUNDÂNCIA DO SISTEMA DE CONTROLE DE TRÁFEGO E ENERGIA DO CENTRO DE CONTROLE OPERACIONAL.</t>
  </si>
  <si>
    <t>30133690000207 - Siemens Mobility Soluções de Mobilidade Ltda.</t>
  </si>
  <si>
    <t>2324/20</t>
  </si>
  <si>
    <t>312/23</t>
  </si>
  <si>
    <t>09284219000134 - Diferencial Engenharia Ltda.</t>
  </si>
  <si>
    <t>0002/24</t>
  </si>
  <si>
    <t>288/24</t>
  </si>
  <si>
    <t>SEMANA INTERNA DE PREVENÇÃO DE ACIDENTES DE TRABALHO SIPAT/2024, NO FORMATO PRESENCIAL E ONLINE.</t>
  </si>
  <si>
    <t>03775159005054 - SERVICO SOCIAL DA INDUSTRIA - SESI</t>
  </si>
  <si>
    <t>0375/24</t>
  </si>
  <si>
    <t>196/24</t>
  </si>
  <si>
    <t>PROTETOR SOLAR LOCAO CREMOSAFPS30.</t>
  </si>
  <si>
    <t>52469367000152 - FERNANDO CAITANO DE MOURA</t>
  </si>
  <si>
    <t>0492/24</t>
  </si>
  <si>
    <t>129/24</t>
  </si>
  <si>
    <t>CONTRATAÇÃO DE EMPRESA PARA PRESTAÇÃO DE SERVIÇOS DE MANUTENÇÃO CORRETIVA, PREVENTIVA E EVOLUTIVA, SUPORTE TÉCNICO NA REDE DE DADOS DA TRENSURB COM SOLUÇÃO DE ACESSO WIRELESS; PARA OPERAÇÃO DA REDE DE DADOS.</t>
  </si>
  <si>
    <t>01735571000296 - TechDec Informática Ltda</t>
  </si>
  <si>
    <t>0528/24</t>
  </si>
  <si>
    <t>220/24</t>
  </si>
  <si>
    <t>GRAXA EM ESTADO PASTOSO.</t>
  </si>
  <si>
    <t>37706057000110 - COMERCIAL HLA LTDA</t>
  </si>
  <si>
    <t>0614/24</t>
  </si>
  <si>
    <t>CONTRATAÇÃO DE EMPRESA ESPECIALIZADA EM SERVIÇOS DE AGENCIAMENTO DE VIAGENS.</t>
  </si>
  <si>
    <t>35636034000151 - DISTAK AGÊNCIA DE VIAGENS E TURISMO LTDA.</t>
  </si>
  <si>
    <t>0627/24</t>
  </si>
  <si>
    <t>135/24</t>
  </si>
  <si>
    <t>CONECTOR FEMEA KEYSTONE RJ45 CAT.5E TERMOPLASTICO PARA CABO DE REDE</t>
  </si>
  <si>
    <t>51912113000102 - VRF PROTECTION COMERCIO DE EQUIPAMENTOS E ACESSORIOS DE SEGURANCA</t>
  </si>
  <si>
    <t>0713/24</t>
  </si>
  <si>
    <t>FORNECIMENTO DE EQUIPAMENTOS E SERVIÇOS DE MANUTENÇÃO PARA A RESTAURAÇÃO DAS CONDIÇÕES OPERACIONAIS DOS SISTEMAS DE BLOQUEIOS DA TRENSURB.</t>
  </si>
  <si>
    <t>02451712000152 - FOCA MOBILIDADE DO BRASIL LTDA.</t>
  </si>
  <si>
    <t>0742/24</t>
  </si>
  <si>
    <t>159/24</t>
  </si>
  <si>
    <t>CAPA DE CHUVA</t>
  </si>
  <si>
    <t>51045980000180 - ASTRALE COMERCIAL E DISTRIBUIDORA LTDA</t>
  </si>
  <si>
    <t>0748/24</t>
  </si>
  <si>
    <t>241/24</t>
  </si>
  <si>
    <t>MANUTENÇÃO PREVENTIVA E CORRETIVA EM EQUIPAMENTOS DE INFORMÁTICA</t>
  </si>
  <si>
    <t>01402427000189 - Aallfax Relecomounicações Eireli</t>
  </si>
  <si>
    <t>0927/24</t>
  </si>
  <si>
    <t>186/24</t>
  </si>
  <si>
    <t>RETROESCAVADEIRA DE PNEUS</t>
  </si>
  <si>
    <t>11938604000108 - MULLER INDUSTRIA DE MAQUINAS DE CONSTRUCAO LTDA</t>
  </si>
  <si>
    <t>0963/24</t>
  </si>
  <si>
    <t>AQUISIÇÃO DE DUAS MÁQUINAS DE CHAVE UNISTAR HR SOBRESSALENTES.</t>
  </si>
  <si>
    <t>51832889000457 - VOESTALPINE RAILWAY SYSTEMS BRAZIL LTDA</t>
  </si>
  <si>
    <t>0988/24</t>
  </si>
  <si>
    <t>272/24</t>
  </si>
  <si>
    <t>CONTRATAÇÃO DE EMPRESA DE ENGENHARIA PARA EXECUÇÃO DE TRABALHOS CORRETIVOS PARA RECUPERAÇÃO DE MÁQUINAS DE CHAVE DANIFICADAS PELO ALAGAMENTO NA ENCHENTE DE MAIO DE 2024.</t>
  </si>
  <si>
    <t>89533665000174 - MASCOLO &amp; FILHOS LTDA.</t>
  </si>
  <si>
    <t>0994/24</t>
  </si>
  <si>
    <t>264/24</t>
  </si>
  <si>
    <t>RECUPERAÇÃO DE ACESSÓRIOS E VEÍCULOS</t>
  </si>
  <si>
    <t>01946717000193 - SMF Serv. Metroferroviários Ltda</t>
  </si>
  <si>
    <t>1037/24</t>
  </si>
  <si>
    <t>DESTINAÇÃO DE RESÍDUOS SÓLIDOS DO TIPO “COMERCIAL” INCLUINDO AS ETAPAS DE COLETA, TRANSPORTE E DESTINAÇÃO FINAL AMBIENTALMENTE ADEQUADA, GERADOS PELA TRENSURB..</t>
  </si>
  <si>
    <t>88017272000145 - Departamento Municipal de Limpeza Urbana - Prefeitura Municipal de Porto Alegre.</t>
  </si>
  <si>
    <t>1142/24</t>
  </si>
  <si>
    <t>15165950000143 - ATUALIZACAO PROFISSIONAL CONTABIL E JURIDICA LTDA</t>
  </si>
  <si>
    <t>1195/24</t>
  </si>
  <si>
    <t>260/24</t>
  </si>
  <si>
    <t>LOCAÇÃO DE CAMINHÃO RODOFERROVIÁRIO COM CARROCERIA E GUINCHO.</t>
  </si>
  <si>
    <t>10763773001236 - WABTEC BRASIL FABRICACAO E MANUTENCAO DE EQUIPAMENTOS LTDA</t>
  </si>
  <si>
    <t>1199/23</t>
  </si>
  <si>
    <t>126/24</t>
  </si>
  <si>
    <t>ROUPAS FR</t>
  </si>
  <si>
    <t>11694789000144 - _x001D_ VECTRA WORK INDUSTRIA E COMERCIO DE UNIFORMES E EQ</t>
  </si>
  <si>
    <t>1203/24</t>
  </si>
  <si>
    <t>211/24</t>
  </si>
  <si>
    <t>MALAS DE FERRAMENTAS</t>
  </si>
  <si>
    <t>48319359000152 - BRENFEER E-COMMERCE E CONSULTORIA EMPRESARIAL LTDA</t>
  </si>
  <si>
    <t>1211/24</t>
  </si>
  <si>
    <t>222/24</t>
  </si>
  <si>
    <t>CONJUNTO DE BLOCO MANIFOLD E VÁLVULAS</t>
  </si>
  <si>
    <t>04214187000187 - METALFRESA IND METALURGICA LTDA</t>
  </si>
  <si>
    <t>1351/24</t>
  </si>
  <si>
    <t>266/24</t>
  </si>
  <si>
    <t>TELEFONES ANALÓGICOS</t>
  </si>
  <si>
    <t>42510505000146 - M&amp;M ELETROFIBRAS LTDA</t>
  </si>
  <si>
    <t>1657/24</t>
  </si>
  <si>
    <t>CONTRATAÇÃO DE EMPRESA DISTRIBUIDORA DE ENERGIA ELÉTRICA PARA O FORNECIMENTO DE ENERGIA PARA A SALA DE SUPORTE PARA A EQUIPE DO SEEST. A SALA EM PROCESSO DE LOCAÇÃO LOCALIZA-SE AVENIDA JÚLIO DE CASTILHOS, N° 159, SALA 704, PORTO ALEGRE, RS, CEP 90030-131, QUE TRAMITA NO PAE 0000958.00001621/2024-87.</t>
  </si>
  <si>
    <t>08467115000100 - COMPANHIA ESTADUAL DE DISTRIBUIÇÃO DE ENERGIA ELÉTRICA - CEEE-D.</t>
  </si>
  <si>
    <t>1662/24</t>
  </si>
  <si>
    <t>293/24</t>
  </si>
  <si>
    <t>CONTRATAÇÃO DE EMPRESA PARA LOCAÇÃO DE DOIS GRUPOS GERADORES COM POTÊNCIA MÍNIMA DE 10 KVA, NAS TENSÕES DE 380/220 V OU 220/127 V.</t>
  </si>
  <si>
    <t>07551215000140 - ENERGIA GRUPOS GERADORES LTDA.</t>
  </si>
  <si>
    <t>1717/24</t>
  </si>
  <si>
    <t>0617/24</t>
  </si>
  <si>
    <t>252/24</t>
  </si>
  <si>
    <t>AQUISIÇÃO DE 12 (DOZE) BATERIAS RECARREGÁVEIS NIMH C 1,2 V 4000~4500MAH.</t>
  </si>
  <si>
    <t>07033496000149 - STREMA INDÚSTRIA E COMÉRCIO DE EQUIPAMENTOS ELETRÔNICOS LTDA</t>
  </si>
  <si>
    <t>0767/23</t>
  </si>
  <si>
    <t>183/23</t>
  </si>
  <si>
    <t>EMENDA P/FIO TROLLEY</t>
  </si>
  <si>
    <t>05773860000181 - CORUS EQUIPAMENTOS INDUSTRIAIS LTDA</t>
  </si>
  <si>
    <t>BOBINA PAPEL TÉRMICO 80MM X 40M</t>
  </si>
  <si>
    <t>06698091000590 - AUTOPEL AUTOMAÇÃO COMERCIAL E INFORMATICA LTDA</t>
  </si>
  <si>
    <t>0957/24</t>
  </si>
  <si>
    <t>299/24</t>
  </si>
  <si>
    <t>CONTRATAÇÃO DE SERVIÇOS DE ENGENHARIA PARA REALIZAR A RENOVAÇÃO DE COMPONENTES DA SUPERESTRUTURA E DE RECUPERAÇÃO DE ELEMENTOS DA INFRAESTRUTURA PARA A DISPONIBILIZAÇÃO DA VIA PERMANENTE, ASSENTADA EM LASTRO DE PEDRA BRITADA</t>
  </si>
  <si>
    <t>20651311000128 - Prumo Engenharia Ltda.</t>
  </si>
  <si>
    <t>1043/24</t>
  </si>
  <si>
    <t>287/24</t>
  </si>
  <si>
    <t>CONTRATAÇÃO DOS SERVIÇOS DE ENGENHARIA PARA RECONSTRUÇÃO E ATUALIZAÇÃO TECNOLÓGICA DAS SUBESTAÇÕES DE TRAÇÃO E CABINES DE PARALELISMO E SECCIONAMENTO, BEM COMO OS SISTEMAS ELÉTRICOS DE SERVIÇOS AUXILIARES DA TRENSURB, COM IMPLANTAÇÃO DE SUPERVISÓRIOS LOCAIS E REMOTO DE ENERGIA EM TODAS AS SUBESTAÇÕES E CABINES, INCLUINDO DETALHAMENTO, MATERIAIS, COMPONENTES, MONTAGEM, INSTALAÇÃO, COMISSIONAMENTO, TESTES, TREINAMENTO E GARANTIA.</t>
  </si>
  <si>
    <t>90011990000580 - TECNOVA SOLUCOES LTDA.</t>
  </si>
  <si>
    <t>1062/24</t>
  </si>
  <si>
    <t>214/24</t>
  </si>
  <si>
    <t>FONTES DE TENSÃO</t>
  </si>
  <si>
    <t>26489691000122 - OHMTECH COMÉRCIO VAREJISTA DE MÁQUINAS E EQUIPAMENTOS PARA INDUSTRIA LTDA</t>
  </si>
  <si>
    <t>52469367000152 - FERNANDO CAITANO DE MOURA - VOLTTECH</t>
  </si>
  <si>
    <t>1170/24</t>
  </si>
  <si>
    <t>236/24</t>
  </si>
  <si>
    <t>CONVERSOR DC-DC</t>
  </si>
  <si>
    <t>43617012000172 - Eletromiza comércio de materias de construção LTDA</t>
  </si>
  <si>
    <t>1177/24</t>
  </si>
  <si>
    <t>251/24</t>
  </si>
  <si>
    <t>BANCADA PARA ELETRÔNICA</t>
  </si>
  <si>
    <t>32593754000199 - GRN CONECTIVIDADE LTDA</t>
  </si>
  <si>
    <t>7057 - SERIAL COMERCIO DE EQUIPAMENTOS E FERRAMENTAS LTDA</t>
  </si>
  <si>
    <t>1194/24</t>
  </si>
  <si>
    <t>CONTRATAÇÃO DE TREINAMENTO EXTERNO SOBRE DESENVOLVIMENTO DE ANALISTA CONTÁBIL E TRIBUTÁRIO.</t>
  </si>
  <si>
    <t>09199793000194 - PREMIER CURSOS LTDA</t>
  </si>
  <si>
    <t>1208/24</t>
  </si>
  <si>
    <t>240/24</t>
  </si>
  <si>
    <t>GUARNIÇÃO MATERIAL NITRÍLICA.</t>
  </si>
  <si>
    <t>01515747000145 - MERCONORTE INDUSTRIA E COMERCIO LT-ME</t>
  </si>
  <si>
    <t>1273/24</t>
  </si>
  <si>
    <t>037/24</t>
  </si>
  <si>
    <t>LIMITADOR DE BAIXA TENSÃO</t>
  </si>
  <si>
    <t>07324657000153 - LUBORTEC COMERCIAL LTDA ME</t>
  </si>
  <si>
    <t>1274/24</t>
  </si>
  <si>
    <t>317/24</t>
  </si>
  <si>
    <t>AQUISIÇÃO DE APARELHOS TELEFÔNICOS IP VOIP</t>
  </si>
  <si>
    <t>1560 - SOMADATTA INFORMATICA LTDA</t>
  </si>
  <si>
    <t>1313/24</t>
  </si>
  <si>
    <t>315/24</t>
  </si>
  <si>
    <t>SERVIÇO DE ABERTURA DE COFRE</t>
  </si>
  <si>
    <t>44059690000120 - I9 SOLUÇÕES E INOVAÇÃO EM SEGURANÇA LTDA</t>
  </si>
  <si>
    <t>1352/24</t>
  </si>
  <si>
    <t>271/24</t>
  </si>
  <si>
    <t>AQUISIÇÃO DE REPELENTE SPRAY.</t>
  </si>
  <si>
    <t>20604417000170 - RP COMERCIAL LTDA ME</t>
  </si>
  <si>
    <t>1405/24</t>
  </si>
  <si>
    <t>285/24</t>
  </si>
  <si>
    <t>SOLVENTE E REPELENTE DIELÉTRICOS.</t>
  </si>
  <si>
    <t>SISTEMA DE REGISTRO DE PREÇO PARA EVENTUAL AQUISIÇÃO DE CALÇADOS DE SEGURANÇA TIPO BOTINA</t>
  </si>
  <si>
    <t>20050544000175 - A. DA SILVA LIMA COMERCIO DE EQUIPAMENTOS EM</t>
  </si>
  <si>
    <t>1496/24</t>
  </si>
  <si>
    <t>332/24</t>
  </si>
  <si>
    <t>MOTOBOMBA AUTO ESCORVANTE PARA LODO</t>
  </si>
  <si>
    <t>1510/24</t>
  </si>
  <si>
    <t>324/24</t>
  </si>
  <si>
    <t>CONTRATAÇÃO DE EMPRESA ESPECIALIZADA EM LIMPEZA DE ALMOXARIFADO COM MOVIMENTAÇÃO DE ESTOQUE EM ÁREA DA TRENSURB ATINGIDA PELA ENCHENTE DE MAIO DE 2024.</t>
  </si>
  <si>
    <t>09527013000198 - Ramac Empreendimentos Ltda</t>
  </si>
  <si>
    <t>1529/24</t>
  </si>
  <si>
    <t>AQUISIÇÃO DE CERTIFICADOS DIGITAIS COMPATÍVEIS COM SIAFI CONFORME ESPECIFICAÇÃO NO ITEM 2 DESSE PROJETO BÁSICO, SOB DEMANDA, PELO PRAZO DE 36 (TRINTA E SEIS) MESES.</t>
  </si>
  <si>
    <t>33683111000107 - Serviço Federal de Processamento de Dados – SERPRO</t>
  </si>
  <si>
    <t>1610/24</t>
  </si>
  <si>
    <t>352/24</t>
  </si>
  <si>
    <t>CONTRATAÇÃO DOS SERVIÇOS DE ENGENHARIA PARA RECUPERAÇÃO DA INFRAESTRUTURA CIVIL, ELÉTRICA E ELETROMECÂNICA DO SISTEMA DE DRENAGEM (CASA DE BOMBAS) DA BACIA FERROVIÁRIA.</t>
  </si>
  <si>
    <t>39361268000194 - ALS CONSTRUTORA E FERROVIA LTDA</t>
  </si>
  <si>
    <t>1616/24</t>
  </si>
  <si>
    <t>337/24</t>
  </si>
  <si>
    <t>AQUISIÇÃO DE MEDICAMENTO</t>
  </si>
  <si>
    <t>88212113017410 - COMERCIO DE MEDICAMENTOS BRAIR LTDA</t>
  </si>
  <si>
    <t>1620/23</t>
  </si>
  <si>
    <t>215/24</t>
  </si>
  <si>
    <t>VEÍCULO RODOFERROVIÁRIO ADAPTADO COM GUINDASTE HIDRÁULICO.</t>
  </si>
  <si>
    <t>62739339000161 - Empretec Indústria e Comércio Ltda.</t>
  </si>
  <si>
    <t>1625/24</t>
  </si>
  <si>
    <t>340/24</t>
  </si>
  <si>
    <t>CONTRATAÇÃO DOS SERVIÇOS DE TOPOGRAFIA</t>
  </si>
  <si>
    <t>26104739000137 - Contratação dos serviços de topografia</t>
  </si>
  <si>
    <t>1707/24</t>
  </si>
  <si>
    <t>348/24</t>
  </si>
  <si>
    <t>CONTRATAÇÃO DO SERVIÇO DE TRANSPORTE DE PASSAGEIROS POR EMPRESA DE ÔNIBUS FRETADA PARA FINS DE COMPLEMENTAÇÃO DE VIAGENS DOS USUÁRIOS DA TRENSURB DEVIDO A SITUAÇÃO DA CALAMIDADE PÚBLICA PROVOCADA PELAS ENCHENTES DE MAIO DE 2024.</t>
  </si>
  <si>
    <t>1752/24</t>
  </si>
  <si>
    <t>312/24</t>
  </si>
  <si>
    <t>LIMPA CONTATO ELÉTRICO</t>
  </si>
  <si>
    <t>1754/24</t>
  </si>
  <si>
    <t>313/24</t>
  </si>
  <si>
    <t>MOCHILA PARA EPI</t>
  </si>
  <si>
    <t>49950971000191 - A M MACEDO DA SILVA - VESTGRAF</t>
  </si>
  <si>
    <t>1785/24</t>
  </si>
  <si>
    <t>ASSINATURA DE PERIODICOS</t>
  </si>
  <si>
    <t>92757798000139 - EMPRESA JORNALIST.CALDAS JUNIOR LTDA.</t>
  </si>
  <si>
    <t>1813/24</t>
  </si>
  <si>
    <t>CONTRATAÇÃO DE TREINAMENTO EXTERNO SOBRE REVISÃO, REAJUSTE E REPACTUAÇÃO DOS CONTRATOS, INCLUSIVE DAS ESTATAIS.</t>
  </si>
  <si>
    <t>1829/24</t>
  </si>
  <si>
    <t>060/24</t>
  </si>
  <si>
    <t>CONTRATAÇÃO DE SERVIÇOS TÉCNICOS DE NATUREZA JURÍDICA</t>
  </si>
  <si>
    <t>93316107000124 - Munhoz Advogados Associados</t>
  </si>
  <si>
    <t>1830/24</t>
  </si>
  <si>
    <t>CINTA DE AMARAÇÃO</t>
  </si>
  <si>
    <t>90071622000101 - FERRAMENTAS E MAQUINAS EF LTDA</t>
  </si>
  <si>
    <t>1896/24</t>
  </si>
  <si>
    <t>PERMITIR O ACESSO DA TRENSURB S.A., POR MEIO DA INTERNET, ÀS INFORMAÇÕES DE CONTAS DE DEPÓSITOS JUDICIAIS DE PROCESSOS QUE FIGURE COMO PARTE, ADMINISTRADAS PELA CAIXA ECONÔMICA FEDERAL (CEF / CONTRATADA), UTILIZANDO O SISTEMA PORTAL JUDICIAL.</t>
  </si>
  <si>
    <t>00360305000104 - Caixa Econômica Federal (CEF)</t>
  </si>
  <si>
    <t>1908/24</t>
  </si>
  <si>
    <t>CONTRATAÇÃO DE SERVIÇOS DE COLOCATION E ACESSO À INTERNET FORNECIDOS PELO SERPRO, QUE COMPREENDE A DISPONIBILIZAÇÃO DE INFRAESTRUTURA DE DATA CENTER, ENERGIA ELÉTRICA, REFRIGERAÇÃO, CONTROLE DE ACESSO, MONITORAMENTO E DEMAIS ITENS NECESSÁRIOS PARA A HOSPEDAGEM DOS EQUIPAMENTOS DA TRENSURB, ALÉM DE LINK DE INTERNET DE 400 MBPS.</t>
  </si>
  <si>
    <t>1909/24</t>
  </si>
  <si>
    <t>CARIMBO PARA PROCESSOS.</t>
  </si>
  <si>
    <t>16568329000193 - R DUARTE CARIMBOS</t>
  </si>
  <si>
    <t>1937/24</t>
  </si>
  <si>
    <t>FORMAÇÃO DE ANALISTA FISCAL.</t>
  </si>
  <si>
    <t>07358381000124 - KARLINSKI TREINAMENTOS EMPRESARIAIS LTDA - ME</t>
  </si>
  <si>
    <t>1979/24</t>
  </si>
  <si>
    <t>CABO FLEXÍVEL COM 1MM² DE SEÇÃO TRANSVERSAL NOMINAL.</t>
  </si>
  <si>
    <t>00212675000366 - ABT COMERCIAL ELETRICA LTDA AJ</t>
  </si>
  <si>
    <t>2065/23</t>
  </si>
  <si>
    <t>239/24</t>
  </si>
  <si>
    <t>CALIBRAÇÃO DE EQUIPAMENTOS DE MEDIÇÃ ELÉTRICA</t>
  </si>
  <si>
    <t>87088878000109 - LABORATORIO E MEC PREC KERSTING LT</t>
  </si>
  <si>
    <t>2082/24</t>
  </si>
  <si>
    <t>CARIMBOS</t>
  </si>
  <si>
    <t>2159/24</t>
  </si>
  <si>
    <t>SERVIÇO DE CHAVEIRO</t>
  </si>
  <si>
    <t>00576917000139 - GREGOR IPOJUCAN DE OLIVEIRA - ME</t>
  </si>
  <si>
    <t>2386/23</t>
  </si>
  <si>
    <t>265/24</t>
  </si>
  <si>
    <t>AQUISIÇÃO DE GUINCHO ELÉTRICO 12V COM CABO SINTÉTICO.</t>
  </si>
  <si>
    <t>51231245000160 - ZEPI COMERCIO DE EQUIPAMENTOS LTDA</t>
  </si>
  <si>
    <t>2525/23</t>
  </si>
  <si>
    <t>CONTRATAÇÃO DE INSTITUIÇÃO BANCÁRIA, PÚBLICA OU PRIVADA, PARA OPERAR OS SERVIÇOS E GERENCIAMENTO DE CRÉDITOS PROVENIENTES DA FOLHA DE PAGAMENTO DA EMPRESA DE TRENS URBANOS DE PORTO ALEGRE S.A. – TRENSURB, COM EXCLUSIVIDADE, BEM COMO A CONCESSÃO DE USO DE ESPAÇO FÍSICO, COM ÁREA APROXIMADA DE 70M², NO PRÉDIO ADMINISTRATIVO.</t>
  </si>
  <si>
    <t>00360305000104 -  Caixa Econômica Federal (CEF).</t>
  </si>
  <si>
    <t>2580/24</t>
  </si>
  <si>
    <t>023/24</t>
  </si>
  <si>
    <t>CONTRATAÇÃO DE SERVIÇOS TÉCNICOS PARA INSPEÇÃO, RECOLHIMENTO, MANUTENÇÃO, SUBSTITUIÇÃO DE PEÇAS, RECARGA E TESTE HIDROSTÁTICO EM EXTINTORES E MANGUEIRAS DE INCÊNDIO INSTALADOS NA TRENSURB</t>
  </si>
  <si>
    <t>23087442000112 - Gold Extintores Ltda</t>
  </si>
  <si>
    <t>2624/24</t>
  </si>
  <si>
    <t>233/24</t>
  </si>
  <si>
    <t>EMENDAS.</t>
  </si>
  <si>
    <t>26507653000155 - Volt Materiais Elétricos Ltda</t>
  </si>
  <si>
    <t>0285/24</t>
  </si>
  <si>
    <t>CONTRATAÇÃO DE PALESTRAS COM EXPOSIÇÃO LIXO ZERO PARA A SEMANA DO MEIO AMBIENTE DA TRENSURB 2024.</t>
  </si>
  <si>
    <t>51679349000132 - VICTORIA CRISTINA REOLON DE MELLO - CASULO SUSTENTÁVEL</t>
  </si>
  <si>
    <t>0746/24</t>
  </si>
  <si>
    <t>330/24</t>
  </si>
  <si>
    <t>CONTRATAÇÃO DE EMPRESA PARA OPERACIONALIZAÇÃO DO COMPLEXO DE BEM-ESTAR.</t>
  </si>
  <si>
    <t>07161152000115 - Grupo GPA do Brasil Serviços e Mão de Obra</t>
  </si>
  <si>
    <t>04856122000135 - TRANSTECH COMERCIO E SERVICOS LTDA</t>
  </si>
  <si>
    <t>0942/16</t>
  </si>
  <si>
    <t>ATUALIZAÇÃO DA CONDIÇÃO DE SÓCIO DA TRENSURB NA ABRH-RS.</t>
  </si>
  <si>
    <t>87135919000170 - ABRH-RS ASSOCIACAO BRASILEIRA DE RECURSOS HUMANOS</t>
  </si>
  <si>
    <t>0973/24</t>
  </si>
  <si>
    <t>230/24</t>
  </si>
  <si>
    <t>COMPRESSOR INDUSTRIAL DE ALTA PRESSÃO</t>
  </si>
  <si>
    <t>31261184000177 - EDINEIDE DE F. VASQUES BRITO COMERCIO E SERVICOS - GERATEK</t>
  </si>
  <si>
    <t>1012/24</t>
  </si>
  <si>
    <t>300/24</t>
  </si>
  <si>
    <t>CONTRATAÇÃO DE PRESTAÇÃO DE SERVIÇO DE LOCAÇÃO DE VEÍCULOS PARA ATENDIMENTO DE ORDEM ADMINISTRATIVO/OPERACIONAL</t>
  </si>
  <si>
    <t>03000720000145 - Locadora de Veículos Santa Cruz Ltda.</t>
  </si>
  <si>
    <t>1090/24</t>
  </si>
  <si>
    <t>297/24</t>
  </si>
  <si>
    <t>SERVIÇO DE REPARO E ADEQUAÇÃO (NR12-NR10) DE MACACOS ELÉTRICOS FERROVIÁRIOS PARA ELEVAÇÃO DE CAIXA (VAGÃO)</t>
  </si>
  <si>
    <t>00908234000131 - TECNODRILL INDUSTRIA DE MAQUINAS LTDA. </t>
  </si>
  <si>
    <t>1100/24</t>
  </si>
  <si>
    <t>329/24</t>
  </si>
  <si>
    <t>BALANCEADORA HORIZONTAL DINÂMICA E SERVIÇOS</t>
  </si>
  <si>
    <t>41649381000111 - TEQUILIBRIO COMERCIO E MANUTENCAO DE MAQUINAS LTDA</t>
  </si>
  <si>
    <t>1278/24</t>
  </si>
  <si>
    <t>258/24</t>
  </si>
  <si>
    <t>ELEVADORES PORTÁTEIS PARA CADEIRA DE RODAS COM PLATAFORMA INCLINADA</t>
  </si>
  <si>
    <t>14437343000122 - CPM CONSULTORIA EM GESTAO EMPRESARIAL E VENDAS LTDA</t>
  </si>
  <si>
    <t>1538/24</t>
  </si>
  <si>
    <t>336/24</t>
  </si>
  <si>
    <t>CONTRATAÇÃO DE EMPRESA PARA FORNECIMENTO E INSTALAÇÃO DE CONCERTINA SOBRE O MURO DE VEDAÇÃO DA VIA PERMANENTE DA TRENSURB, INCLUINDO MÃO-DE-OBRA, PEÇAS E SERVIÇOS</t>
  </si>
  <si>
    <t>01252610000145 - RADNOR ENGENHARIA E TELECOMUNICAÇÃO LTDA</t>
  </si>
  <si>
    <t>1868/24</t>
  </si>
  <si>
    <t>363/24</t>
  </si>
  <si>
    <t>CONTRATAÇÃO DE CONSULTORIA CONTÁBIL, TRIBUTÁRIA E TRABALHISTA POR MEIO DE PORTAL ELETRÔNICO.</t>
  </si>
  <si>
    <t>08297075000198 - LEFISC EDITORA DE PUBLICACOES PERIODICAS LTDA</t>
  </si>
  <si>
    <t>1969/24</t>
  </si>
  <si>
    <t>CONTRATAÇÃO DE TREINAMENTO EXTERNO SOBRE SIMPÓSIO DE GESTÃO PATRIMONIAL NA ADMINISTRAÇÃO PÚBLICA</t>
  </si>
  <si>
    <t>10825457000199 - IOC CAPACITACAO LTDA.</t>
  </si>
  <si>
    <t>1972/24</t>
  </si>
  <si>
    <t>PRÁTICO EM CONCILIAÇÃO E ANÁLISE CONTÁBIL</t>
  </si>
  <si>
    <t>09199793000194 - Premier Cursos Ltda</t>
  </si>
  <si>
    <t>1974/24</t>
  </si>
  <si>
    <t>2027/24</t>
  </si>
  <si>
    <t>CONTRATAÇÃO DE EMPRESA ESPECIALIZADA PARA FORNECIMENTO E INSTALAÇÃO, NA MODALIDADE DE LOCAÇÃO, 4 (QUATRO) TENDAS ESTRUTURADAS PIRAMIDAIS COM CALHAS MEDINDO 5X10 METROS, NA DISPOSIÇÃO 5X40 METROS, PÉ DIREITO MÍNIMO DE 3 METROS, CONTEMPLANDO MONTAGEM, DESMONTAGEM, ESTABILIZAÇÃO, FIXAÇÃO, MANUTENÇÃO E QUAISQUER OUTROS SERVIÇOS NECESSÁRIOS AO SEU FUNCIONAMENTO.</t>
  </si>
  <si>
    <t>16905552000189 - JN ESTRUTURAS LTDA</t>
  </si>
  <si>
    <t>2985/22</t>
  </si>
  <si>
    <t>383/24</t>
  </si>
  <si>
    <t>CADEIRAS DE RODAS</t>
  </si>
  <si>
    <t>52469367000152 - VOLTTECH COMÉRCIO E DISTRIBUIÇÃO LTDA</t>
  </si>
  <si>
    <t>0043/24</t>
  </si>
  <si>
    <t>053/24</t>
  </si>
  <si>
    <t>AQUISIÇÃO DE ROLDANAS</t>
  </si>
  <si>
    <t>07696901000109 - ORS TELECOM</t>
  </si>
  <si>
    <t>REGISTRO DE PREÇOS, PELO PRAZO DE 1 (UM) ANO, PARA EVENTUAL FORNECIMENTO E INSTALAÇÃO DE CONDICIONADORES DE AR DO TIPO “SPLIT”.</t>
  </si>
  <si>
    <t>0667/22</t>
  </si>
  <si>
    <t>079/24</t>
  </si>
  <si>
    <t>AQUISIÇÃO DE CONECTOR CRUZADO</t>
  </si>
  <si>
    <t>SRP KIT ISOLANTE</t>
  </si>
  <si>
    <t>31024908000169 - D. Rodrigues Mekaru com. Mat. Ferroviários</t>
  </si>
  <si>
    <t>AQUISIÇÃO DE CAPACETES</t>
  </si>
  <si>
    <t>02947841000136 - PROTEFIX</t>
  </si>
  <si>
    <t>0906/23</t>
  </si>
  <si>
    <t>PORTA-ALGEMAS</t>
  </si>
  <si>
    <t>61182424000109 - O.FILIZZOLA &amp; CIA LTDA</t>
  </si>
  <si>
    <t>0924/24</t>
  </si>
  <si>
    <t>406/24</t>
  </si>
  <si>
    <t>CONTRATAÇÃO DE SERVIÇO DE ENGENHARIA PARA REFORMA E QUALIFICAÇÃO TECNOLÓGICA DE MÁQUINA FERROVIÁRIA NIVELADORA, ALINHADORA E SOCADORA DE LASTRO (MÁQUINA NASL)</t>
  </si>
  <si>
    <t>06202510000128 - VIA PERMANENTE COMERCIO E SERVICOS PARA MAQUINAS INDUSTRIAIS E FERROVIARIAS LTDA</t>
  </si>
  <si>
    <t>0937/24</t>
  </si>
  <si>
    <t>428/24</t>
  </si>
  <si>
    <t>AQUISIÇÃO DE TORNO VERTICAL CNC PARA USINAGEM DE CUBO DE RODAS FERROVIÁRIAS</t>
  </si>
  <si>
    <t>08012469000152 - EUROS TEC COMERCIO DE MAQUINAS E ACESSORIOS LTDA</t>
  </si>
  <si>
    <t>0993/24</t>
  </si>
  <si>
    <t>262/24</t>
  </si>
  <si>
    <t>CONJUNTO DE FIXAÇÕES S.75L E PALMILHA DE BORRACHA ZIG-ZAG</t>
  </si>
  <si>
    <t>14,4099 - BMP RAIL PARTS LTDA</t>
  </si>
  <si>
    <t>24,4 - CAVAN PRE MOLDADO S.A</t>
  </si>
  <si>
    <t>33039181000119 - CAVAN PRE MOLDADO S.A</t>
  </si>
  <si>
    <t>1056/24</t>
  </si>
  <si>
    <t>227/24</t>
  </si>
  <si>
    <t>MEGÔMETRO DIGITAL</t>
  </si>
  <si>
    <t>26489691000122 - OHMTECH COMERCIO VAREJISTA DE MAQUINAS E EQUI</t>
  </si>
  <si>
    <t>OSCILOSCÓPIO DIGITAL</t>
  </si>
  <si>
    <t>05854663000197 - ELETROQUIP COMERCIO E LICITACOES LTDA</t>
  </si>
  <si>
    <t>41171590000100 - GLOBAL DRIVES SOLUTION IMPORTS LTDA.</t>
  </si>
  <si>
    <t>1102/24</t>
  </si>
  <si>
    <t>301/24</t>
  </si>
  <si>
    <t>SRP PARA AQUISIÇÃO E MONTAGEM DE MÓVEIS PARA AS ESTAÇÕES E PÁTIO HUMAITÁ</t>
  </si>
  <si>
    <t>28926250000176 - Prisma Comércio de Móveis e Equipamentos Ltda</t>
  </si>
  <si>
    <t>1120/24</t>
  </si>
  <si>
    <t>AQUISIÇÃO DE 4 CONJUNTOS REDUNDANTES COMPLETOS DE CONTROLADOR LÓGICO PROGRAMÁVEL (CLP) DAS UNIDADES TERMINAIS REMOTAS (UTR) DO SISTEMA DE SINALIZAÇÃO E TRÁFEGO DA TRENSURB.</t>
  </si>
  <si>
    <t>43021906000103 - ASCOVAL INDÚSTRIA E COMÉRCIO LTDA.</t>
  </si>
  <si>
    <t>1175/24</t>
  </si>
  <si>
    <t>367/24</t>
  </si>
  <si>
    <t>CONTRATAÇÃO DE EMPRESA DE ENGENHARIA PARA EXECUÇÃO DE TRABALHOS CORRETIVOS PARA REESTABELECIMENTO DAS FUNÇÕES OPERACIONAIS DAS SUBESTAÇOES E TRANSFORMADORES DE POTÊNCIAS</t>
  </si>
  <si>
    <t>88268800000139 - Instaladora Elétrica Mercúrio Ltda.</t>
  </si>
  <si>
    <t>1329/24</t>
  </si>
  <si>
    <t>403/24</t>
  </si>
  <si>
    <t>MACAS DE RESGATE E HOSPITALAR</t>
  </si>
  <si>
    <t>17932562000176 - ALEXANDRE DE ALENCAR LOPES</t>
  </si>
  <si>
    <t>1330/24</t>
  </si>
  <si>
    <t>335/24</t>
  </si>
  <si>
    <t>AQUISIÇÃO DE MOBILIÁRIO PARA AS ESTAÇÕES ATINGIDAS PELA INUNDAÇÃO HISTÓRICA DE MAIO DE 2024.</t>
  </si>
  <si>
    <t>43750420000106 - _x001D_ SANE INDUSTRIA E COMERCIO DE MOVEIS E EQUIPAMENTOS LTDA</t>
  </si>
  <si>
    <t>34845729000180 - HBO INDUSTRIA E COMERCIO DE MOVEIS DE AÇO LTDA</t>
  </si>
  <si>
    <t>1333/24</t>
  </si>
  <si>
    <t>414/24</t>
  </si>
  <si>
    <t>RESTABELECIMENTO DO TORNO SUBTERRÂNEO</t>
  </si>
  <si>
    <t>00908234000131 - Tecnodrill Indústria de Máquinas Ltda</t>
  </si>
  <si>
    <t>1456/24</t>
  </si>
  <si>
    <t>361/24</t>
  </si>
  <si>
    <t>AQUISIÇÃO DE ARMÁRIOS PARA VESTIÁRIOS</t>
  </si>
  <si>
    <t>81340960000100 - CELI PRODUTOS DE AÇO LTDA</t>
  </si>
  <si>
    <t>785,98 - HBO INDUSTRIA E COMERCIO DE MOVEIS DE AÇO LTDA</t>
  </si>
  <si>
    <t>1593/24</t>
  </si>
  <si>
    <t>334/24</t>
  </si>
  <si>
    <t>CONTRATAÇÃO DE SERVIÇOS TÉCNICOS PARA EXECUÇÃO DE SERVIÇOS PARA REESTABELECIMENTO DA INFRAESTRUTURA DE REDE LÓGICA DE DADOS, IMAGENS (CFTV) E TELEFONIA DAS ESTAÇÕES MERCADO, RODOVIÁRIA, SÃO PEDRO E FARRAPOS, INCLUINDO O FORNECIMENTOS DOS MATERIAIS.</t>
  </si>
  <si>
    <t>09572117000114 - Virtual Fone Sistemas de Segurança e Comunicação Ltda</t>
  </si>
  <si>
    <t>1611/24</t>
  </si>
  <si>
    <t>373/24</t>
  </si>
  <si>
    <t>MESS E CADEIRAS DOBRÁVEIS</t>
  </si>
  <si>
    <t>397 - Volttech Com. Distrib. Ltda</t>
  </si>
  <si>
    <t>52469367000152 - Volttech Com. Distrib. Ltda</t>
  </si>
  <si>
    <t>1840/24</t>
  </si>
  <si>
    <t>PRESTAÇÃO DO SERVIÇO, PELO BANCO DO BRASIL, DE PROCESSAMENTO E DEPÓSITO DE NUMERÁRIO EM GRANDES QUANTIDADES, VIA TRANSPORTADORA DE VALORES, BEM COMO O FORNECIMENTO DE NUMERÁRIO PARA TROCO DAS ESTAÇÕES.</t>
  </si>
  <si>
    <t>00000000000191 - Banco do Brasil S.A.</t>
  </si>
  <si>
    <t>1930/24</t>
  </si>
  <si>
    <t>410/24</t>
  </si>
  <si>
    <t>04790918000132 - MARCO PEÇAS</t>
  </si>
  <si>
    <t>1935/24</t>
  </si>
  <si>
    <t>423/24</t>
  </si>
  <si>
    <t>PRESTAÇÃO DE SERVIÇOS CONTINUADOS DE ENGENHARIA, SEM DEDICAÇÃO EXCLUSIVA, PARA EXECUÇÃO DE MANUTENÇÃO PREVENTIVA E CORRETIVA COM FORNECIMENTO INTEGRAL DE MÃO DE OBRA, MATERIAIS, PEÇAS E COMPONENTES, EM 35 (TRINTA E CINCO) ELEVADORES.</t>
  </si>
  <si>
    <t>01002140000161 - NALC Comércio e Indústria Ltda.</t>
  </si>
  <si>
    <t>1936/24</t>
  </si>
  <si>
    <t>402/24</t>
  </si>
  <si>
    <t>CONTRATAÇÃO DE EMPRESA PARA LOCAÇÃO DE EQUIPAMENTOS DE REDE DE TRANSMISSÃO DE DADOS (SWITCHES LAN E ACCESS POINTS) E SEUS ACESSÓRIOS.</t>
  </si>
  <si>
    <t>01739571000105 - TECHDEC INFORMÁTICA S.A</t>
  </si>
  <si>
    <t>2035/23</t>
  </si>
  <si>
    <t>200/24</t>
  </si>
  <si>
    <t>CABOS DIVERSOS</t>
  </si>
  <si>
    <t>196160 - Global Drives Solution Imports Ltda</t>
  </si>
  <si>
    <t>53616626000193 - Raio Fios e Cabos Especiais Ltda</t>
  </si>
  <si>
    <t>2083/24</t>
  </si>
  <si>
    <t>284/24</t>
  </si>
  <si>
    <t>BATERIA CHUMBO ÁCIDA AUTOMOTIVA SELADA</t>
  </si>
  <si>
    <t>90748401000117 - BATERIA CHUMBO ÁCIDA AUTOMOTIVA SELADA</t>
  </si>
  <si>
    <t>2085/24</t>
  </si>
  <si>
    <t>12º SIMPÓSIO INTERNACIONAL DE QUALIDADE AMBIENTAL</t>
  </si>
  <si>
    <t>33945015000181 - ASSOCIACAO BRASILEIRA DE ENG SANITARIA E AMBIENTAL - ABES</t>
  </si>
  <si>
    <t>2086/24</t>
  </si>
  <si>
    <t>378/24</t>
  </si>
  <si>
    <t>ALCOOL ISOPROPILICO</t>
  </si>
  <si>
    <t>19433591000119 - GE MASTER SOLUÇÕES LTDA</t>
  </si>
  <si>
    <t>2155/24</t>
  </si>
  <si>
    <t>408/24</t>
  </si>
  <si>
    <t>AQUISIÇÃO DE FITAS LTO</t>
  </si>
  <si>
    <t>09666095000151 - CALCAM COMERCIAL DE SUPRIMENTOS DE INFORMÁTICA LTDA EPP (GOLDEN STORAGE)</t>
  </si>
  <si>
    <t>2253/24</t>
  </si>
  <si>
    <t>421/24</t>
  </si>
  <si>
    <t>AQUISIÇÃO DE CORDÃO ÓPTICO</t>
  </si>
  <si>
    <t>09499145000153 - VIKSUL</t>
  </si>
  <si>
    <t>2530/23</t>
  </si>
  <si>
    <t>MONI SOFTWARE GERENCIADOR DE CENTRAL DE ALARME</t>
  </si>
  <si>
    <t>08768029000120 - Moni Software Ltda</t>
  </si>
  <si>
    <t>2541/23</t>
  </si>
  <si>
    <t>365/24</t>
  </si>
  <si>
    <t>COLETORES DE RESÍDUOS</t>
  </si>
  <si>
    <t>63967640000195 - LAR PLASTICOS INDUSTRIA E COMERCIO DE PRODUTOS LTDA</t>
  </si>
  <si>
    <t>3069/22</t>
  </si>
  <si>
    <t>232/23</t>
  </si>
  <si>
    <t>MANCAIS</t>
  </si>
  <si>
    <t>3222201000121 - CMBA INDUSTRIA MECANICA LTDA</t>
  </si>
  <si>
    <t>LÂMINA CONTATO GRAFITE</t>
  </si>
  <si>
    <t>61410841000161 - SCHUNK DO BRASIL ELETROGRAFITES LTDA.</t>
  </si>
  <si>
    <t>2º Seminário de Manutenção Predial - Licitação, Gestão Contratual e uso do BIM.</t>
  </si>
  <si>
    <t>INOVE CAPACITACAO E EVENTOS LTDA.</t>
  </si>
  <si>
    <t>MODALIDADE</t>
  </si>
  <si>
    <t>PROCESSOS</t>
  </si>
  <si>
    <t>VALORES</t>
  </si>
  <si>
    <t>Dispensa de Licitação</t>
  </si>
  <si>
    <t>Inexigibilidade</t>
  </si>
  <si>
    <t>Pregão Eletrônico</t>
  </si>
  <si>
    <t>Pregão Presencial</t>
  </si>
  <si>
    <t>-</t>
  </si>
  <si>
    <t>Registro de Preços</t>
  </si>
  <si>
    <t>Cartão Corporativo</t>
  </si>
  <si>
    <t>Suprimento de fundos</t>
  </si>
  <si>
    <t>TOTAL</t>
  </si>
  <si>
    <t>Processos</t>
  </si>
  <si>
    <t>DISPENSA INC XI</t>
  </si>
  <si>
    <t>Dispensa Inc XI</t>
  </si>
  <si>
    <t>Emergencial</t>
  </si>
  <si>
    <t>TOTAL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</si>
</sst>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&quot;R$ &quot;#,##0.00_);\(&quot;R$ &quot;#,##0.0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4"/>
      <name val="Calibri"/>
      <family val="2"/>
    </font>
    <font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4"/>
      <name val="Calibri"/>
      <family val="2"/>
    </font>
    <font>
      <b/>
      <sz val="12"/>
      <color rgb="FF00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14" fontId="0" fillId="0" borderId="0" xfId="0" applyNumberFormat="1"/>
    <xf numFmtId="8" fontId="0" fillId="0" borderId="0" xfId="0" applyNumberFormat="1"/>
    <xf numFmtId="0" fontId="3" fillId="0" borderId="0" xfId="0" applyFont="1"/>
    <xf numFmtId="8" fontId="4" fillId="0" borderId="0" xfId="0" applyNumberFormat="1" applyFont="1"/>
    <xf numFmtId="0" fontId="5" fillId="0" borderId="0" xfId="0" applyFont="1"/>
    <xf numFmtId="0" fontId="6" fillId="0" borderId="0" xfId="0" applyFont="1"/>
    <xf numFmtId="14" fontId="6" fillId="0" borderId="0" xfId="0" applyNumberFormat="1" applyFont="1"/>
    <xf numFmtId="8" fontId="6" fillId="0" borderId="0" xfId="0" applyNumberFormat="1" applyFont="1"/>
    <xf numFmtId="8" fontId="7" fillId="0" borderId="0" xfId="0" applyNumberFormat="1" applyFont="1"/>
    <xf numFmtId="8" fontId="5" fillId="0" borderId="0" xfId="0" applyNumberFormat="1" applyFont="1"/>
    <xf numFmtId="44" fontId="0" fillId="0" borderId="0" xfId="1" applyFont="1"/>
    <xf numFmtId="14" fontId="0" fillId="0" borderId="0" xfId="1" applyNumberFormat="1" applyFont="1"/>
    <xf numFmtId="0" fontId="8" fillId="0" borderId="0" xfId="0" applyFont="1"/>
    <xf numFmtId="14" fontId="8" fillId="0" borderId="0" xfId="0" applyNumberFormat="1" applyFont="1"/>
    <xf numFmtId="14" fontId="8" fillId="0" borderId="0" xfId="1" applyNumberFormat="1" applyFont="1"/>
    <xf numFmtId="8" fontId="8" fillId="0" borderId="0" xfId="0" applyNumberFormat="1" applyFont="1"/>
    <xf numFmtId="0" fontId="2" fillId="0" borderId="0" xfId="0" applyFont="1"/>
    <xf numFmtId="8" fontId="9" fillId="0" borderId="0" xfId="0" applyNumberFormat="1" applyFont="1"/>
    <xf numFmtId="0" fontId="9" fillId="0" borderId="0" xfId="0" applyFont="1"/>
    <xf numFmtId="14" fontId="9" fillId="0" borderId="0" xfId="0" applyNumberFormat="1" applyFont="1"/>
    <xf numFmtId="8" fontId="10" fillId="0" borderId="0" xfId="0" applyNumberFormat="1" applyFont="1"/>
    <xf numFmtId="0" fontId="1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3" fontId="10" fillId="0" borderId="0" xfId="0" applyNumberFormat="1" applyFont="1"/>
    <xf numFmtId="0" fontId="10" fillId="0" borderId="0" xfId="0" applyFont="1"/>
    <xf numFmtId="14" fontId="10" fillId="0" borderId="0" xfId="0" applyNumberFormat="1" applyFont="1"/>
    <xf numFmtId="14" fontId="5" fillId="0" borderId="0" xfId="0" applyNumberFormat="1" applyFont="1"/>
    <xf numFmtId="1" fontId="12" fillId="0" borderId="0" xfId="0" applyNumberFormat="1" applyFont="1"/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3" fillId="0" borderId="0" xfId="2" applyFont="1" applyAlignment="1">
      <alignment horizontal="center"/>
    </xf>
    <xf numFmtId="164" fontId="6" fillId="0" borderId="0" xfId="0" applyNumberFormat="1" applyFont="1"/>
    <xf numFmtId="164" fontId="5" fillId="0" borderId="0" xfId="0" applyNumberFormat="1" applyFont="1"/>
    <xf numFmtId="164" fontId="13" fillId="0" borderId="0" xfId="0" applyNumberFormat="1" applyFont="1"/>
    <xf numFmtId="164" fontId="6" fillId="0" borderId="0" xfId="2" applyNumberFormat="1" applyFont="1"/>
    <xf numFmtId="2" fontId="6" fillId="0" borderId="0" xfId="2" applyNumberFormat="1" applyFont="1"/>
    <xf numFmtId="164" fontId="7" fillId="0" borderId="0" xfId="0" applyNumberFormat="1" applyFont="1"/>
    <xf numFmtId="14" fontId="3" fillId="0" borderId="0" xfId="0" applyNumberFormat="1" applyFont="1"/>
    <xf numFmtId="8" fontId="3" fillId="0" borderId="0" xfId="0" applyNumberFormat="1" applyFont="1"/>
    <xf numFmtId="1" fontId="11" fillId="0" borderId="0" xfId="0" applyNumberFormat="1" applyFont="1"/>
    <xf numFmtId="164" fontId="1" fillId="0" borderId="0" xfId="1" applyNumberFormat="1" applyFont="1"/>
    <xf numFmtId="164" fontId="1" fillId="0" borderId="0" xfId="0" applyNumberFormat="1" applyFont="1"/>
    <xf numFmtId="164" fontId="3" fillId="0" borderId="0" xfId="1" applyNumberFormat="1" applyFont="1"/>
    <xf numFmtId="164" fontId="3" fillId="0" borderId="0" xfId="0" applyNumberFormat="1" applyFont="1"/>
    <xf numFmtId="164" fontId="9" fillId="0" borderId="0" xfId="0" applyNumberFormat="1" applyFont="1"/>
    <xf numFmtId="164" fontId="2" fillId="0" borderId="0" xfId="0" applyNumberFormat="1" applyFont="1"/>
    <xf numFmtId="164" fontId="8" fillId="0" borderId="0" xfId="0" applyNumberFormat="1" applyFont="1"/>
    <xf numFmtId="9" fontId="3" fillId="0" borderId="0" xfId="2" applyFont="1"/>
    <xf numFmtId="9" fontId="1" fillId="0" borderId="0" xfId="2" applyFont="1"/>
    <xf numFmtId="9" fontId="9" fillId="0" borderId="0" xfId="2" applyFont="1"/>
    <xf numFmtId="9" fontId="2" fillId="0" borderId="0" xfId="2" applyFont="1"/>
    <xf numFmtId="9" fontId="8" fillId="0" borderId="0" xfId="2" applyFont="1"/>
    <xf numFmtId="164" fontId="11" fillId="0" borderId="0" xfId="0" applyNumberFormat="1" applyFont="1"/>
    <xf numFmtId="9" fontId="11" fillId="0" borderId="0" xfId="2" applyFont="1"/>
    <xf numFmtId="8" fontId="11" fillId="0" borderId="0" xfId="0" applyNumberFormat="1" applyFont="1"/>
    <xf numFmtId="1" fontId="0" fillId="0" borderId="0" xfId="0" applyNumberFormat="1"/>
    <xf numFmtId="164" fontId="16" fillId="0" borderId="0" xfId="0" applyNumberFormat="1" applyFont="1"/>
    <xf numFmtId="1" fontId="4" fillId="0" borderId="0" xfId="0" applyNumberFormat="1" applyFont="1"/>
    <xf numFmtId="10" fontId="3" fillId="0" borderId="0" xfId="2" applyNumberFormat="1" applyFont="1" applyAlignment="1">
      <alignment horizontal="center"/>
    </xf>
    <xf numFmtId="10" fontId="1" fillId="0" borderId="0" xfId="0" applyNumberFormat="1" applyFont="1"/>
    <xf numFmtId="10" fontId="3" fillId="0" borderId="0" xfId="0" applyNumberFormat="1" applyFont="1"/>
    <xf numFmtId="9" fontId="7" fillId="0" borderId="0" xfId="2" applyFont="1"/>
    <xf numFmtId="9" fontId="11" fillId="0" borderId="0" xfId="0" applyNumberFormat="1" applyFont="1"/>
    <xf numFmtId="164" fontId="0" fillId="0" borderId="0" xfId="0" applyNumberFormat="1"/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165" fontId="19" fillId="3" borderId="6" xfId="1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vertical="center"/>
    </xf>
    <xf numFmtId="3" fontId="19" fillId="3" borderId="0" xfId="0" applyNumberFormat="1" applyFont="1" applyFill="1" applyAlignment="1">
      <alignment horizontal="center"/>
    </xf>
    <xf numFmtId="164" fontId="19" fillId="3" borderId="8" xfId="1" applyNumberFormat="1" applyFont="1" applyFill="1" applyBorder="1" applyAlignment="1">
      <alignment vertical="center"/>
    </xf>
    <xf numFmtId="164" fontId="19" fillId="3" borderId="8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164" fontId="19" fillId="0" borderId="8" xfId="0" applyNumberFormat="1" applyFont="1" applyBorder="1" applyAlignment="1">
      <alignment vertical="center"/>
    </xf>
    <xf numFmtId="0" fontId="19" fillId="3" borderId="9" xfId="0" applyFont="1" applyFill="1" applyBorder="1" applyAlignment="1">
      <alignment vertical="center"/>
    </xf>
    <xf numFmtId="3" fontId="19" fillId="3" borderId="10" xfId="0" applyNumberFormat="1" applyFont="1" applyFill="1" applyBorder="1" applyAlignment="1">
      <alignment horizontal="center"/>
    </xf>
    <xf numFmtId="164" fontId="19" fillId="3" borderId="11" xfId="1" applyNumberFormat="1" applyFont="1" applyFill="1" applyBorder="1" applyAlignment="1">
      <alignment horizontal="right" vertical="center"/>
    </xf>
    <xf numFmtId="0" fontId="18" fillId="3" borderId="1" xfId="0" applyFont="1" applyFill="1" applyBorder="1" applyAlignment="1">
      <alignment horizontal="center" vertical="center"/>
    </xf>
    <xf numFmtId="3" fontId="18" fillId="3" borderId="2" xfId="0" applyNumberFormat="1" applyFont="1" applyFill="1" applyBorder="1" applyAlignment="1">
      <alignment horizontal="center" vertical="center"/>
    </xf>
    <xf numFmtId="165" fontId="18" fillId="3" borderId="3" xfId="1" applyNumberFormat="1" applyFont="1" applyFill="1" applyBorder="1" applyAlignment="1">
      <alignment vertical="center"/>
    </xf>
    <xf numFmtId="0" fontId="20" fillId="0" borderId="0" xfId="0" applyFont="1"/>
    <xf numFmtId="0" fontId="21" fillId="0" borderId="0" xfId="0" applyFont="1"/>
    <xf numFmtId="49" fontId="18" fillId="2" borderId="1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0" fontId="0" fillId="0" borderId="0" xfId="0" applyFill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EN%202\SECOM%202\SECOM%20-%20GEST&#195;O\N&#218;MEROS%20SECOM\N&#218;MEROS%20SECOM%202024\PRESTA&#199;&#195;O%20DE%20CONTAS%202024.xlsx" TargetMode="External"/><Relationship Id="rId1" Type="http://schemas.openxmlformats.org/officeDocument/2006/relationships/externalLinkPath" Target="PRESTA&#199;&#195;O%20DE%20CON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  <sheetName val="TO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4">
          <cell r="D14">
            <v>115469.49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80B85-9CD5-40BF-B0B0-0D5EA0B579D9}">
  <dimension ref="A1:R31"/>
  <sheetViews>
    <sheetView zoomScale="70" zoomScaleNormal="70" workbookViewId="0">
      <pane ySplit="1" topLeftCell="A2" activePane="bottomLeft" state="frozen"/>
      <selection pane="bottomLeft" activeCell="A2" sqref="A2"/>
    </sheetView>
  </sheetViews>
  <sheetFormatPr defaultColWidth="9.21875" defaultRowHeight="14.4" x14ac:dyDescent="0.3"/>
  <cols>
    <col min="1" max="1" width="11" style="6" customWidth="1"/>
    <col min="2" max="2" width="16" style="6" bestFit="1" customWidth="1"/>
    <col min="3" max="3" width="20.21875" style="6" bestFit="1" customWidth="1"/>
    <col min="4" max="4" width="13.44140625" style="6" bestFit="1" customWidth="1"/>
    <col min="5" max="5" width="13.44140625" style="6" hidden="1" customWidth="1"/>
    <col min="6" max="6" width="14.77734375" style="6" hidden="1" customWidth="1"/>
    <col min="7" max="7" width="16.21875" style="6" bestFit="1" customWidth="1"/>
    <col min="8" max="9" width="16.21875" style="6" hidden="1" customWidth="1"/>
    <col min="10" max="10" width="39.44140625" style="6" customWidth="1"/>
    <col min="11" max="11" width="22.77734375" style="6" bestFit="1" customWidth="1"/>
    <col min="12" max="12" width="70.21875" style="6" bestFit="1" customWidth="1"/>
    <col min="13" max="13" width="16" style="6" bestFit="1" customWidth="1"/>
    <col min="14" max="14" width="20.21875" style="6" bestFit="1" customWidth="1"/>
    <col min="15" max="15" width="17" style="32" hidden="1" customWidth="1"/>
    <col min="16" max="16" width="15.5546875" style="32" hidden="1" customWidth="1"/>
    <col min="17" max="18" width="0" style="6" hidden="1" customWidth="1"/>
    <col min="19" max="16384" width="9.21875" style="6"/>
  </cols>
  <sheetData>
    <row r="1" spans="1:17" s="5" customFormat="1" x14ac:dyDescent="0.3">
      <c r="A1" s="5" t="s">
        <v>1023</v>
      </c>
      <c r="B1" s="5" t="s">
        <v>0</v>
      </c>
      <c r="C1" s="5" t="s">
        <v>1</v>
      </c>
      <c r="D1" s="5" t="s">
        <v>2</v>
      </c>
      <c r="E1" s="22" t="s">
        <v>131</v>
      </c>
      <c r="F1" s="22" t="s">
        <v>132</v>
      </c>
      <c r="G1" s="5" t="s">
        <v>3</v>
      </c>
      <c r="H1" s="23" t="s">
        <v>133</v>
      </c>
      <c r="I1" s="23" t="s">
        <v>134</v>
      </c>
      <c r="J1" s="5" t="s">
        <v>4</v>
      </c>
      <c r="K1" s="5" t="s">
        <v>5</v>
      </c>
      <c r="L1" s="5" t="s">
        <v>6</v>
      </c>
      <c r="M1" s="5" t="s">
        <v>7</v>
      </c>
      <c r="N1" s="5" t="s">
        <v>8</v>
      </c>
      <c r="O1" s="29" t="s">
        <v>135</v>
      </c>
      <c r="P1" s="30" t="s">
        <v>136</v>
      </c>
      <c r="Q1" s="31" t="s">
        <v>137</v>
      </c>
    </row>
    <row r="2" spans="1:17" x14ac:dyDescent="0.3">
      <c r="A2" s="6">
        <v>1</v>
      </c>
      <c r="B2" s="6" t="s">
        <v>9</v>
      </c>
      <c r="C2" s="6" t="s">
        <v>10</v>
      </c>
      <c r="D2" s="7">
        <v>45293</v>
      </c>
      <c r="E2" s="7"/>
      <c r="F2" s="7"/>
      <c r="G2" s="7">
        <v>45302</v>
      </c>
      <c r="H2" s="7"/>
      <c r="I2" s="7"/>
      <c r="J2" s="6" t="s">
        <v>11</v>
      </c>
      <c r="K2" s="6" t="s">
        <v>22</v>
      </c>
      <c r="L2" s="6" t="s">
        <v>12</v>
      </c>
      <c r="M2" s="6" t="s">
        <v>13</v>
      </c>
      <c r="N2" s="8">
        <v>14833.8</v>
      </c>
    </row>
    <row r="3" spans="1:17" x14ac:dyDescent="0.3">
      <c r="A3" s="6">
        <v>2</v>
      </c>
      <c r="B3" s="6" t="s">
        <v>19</v>
      </c>
      <c r="C3" s="6" t="s">
        <v>20</v>
      </c>
      <c r="D3" s="7">
        <v>45016</v>
      </c>
      <c r="E3" s="7"/>
      <c r="F3" s="7"/>
      <c r="G3" s="7">
        <v>45314</v>
      </c>
      <c r="H3" s="7"/>
      <c r="I3" s="7"/>
      <c r="J3" s="6" t="s">
        <v>21</v>
      </c>
      <c r="K3" s="6" t="s">
        <v>22</v>
      </c>
      <c r="L3" s="6" t="s">
        <v>23</v>
      </c>
      <c r="M3" s="6" t="s">
        <v>18</v>
      </c>
      <c r="N3" s="8">
        <v>3000</v>
      </c>
    </row>
    <row r="4" spans="1:17" x14ac:dyDescent="0.3">
      <c r="A4" s="6">
        <v>3</v>
      </c>
      <c r="B4" s="6" t="s">
        <v>24</v>
      </c>
      <c r="C4" s="6" t="s">
        <v>25</v>
      </c>
      <c r="D4" s="7">
        <v>45044</v>
      </c>
      <c r="E4" s="7"/>
      <c r="F4" s="7"/>
      <c r="G4" s="7">
        <v>45308</v>
      </c>
      <c r="H4" s="7"/>
      <c r="I4" s="7"/>
      <c r="J4" s="6" t="s">
        <v>26</v>
      </c>
      <c r="K4" s="6" t="s">
        <v>22</v>
      </c>
      <c r="L4" s="6" t="s">
        <v>27</v>
      </c>
      <c r="M4" s="6" t="s">
        <v>13</v>
      </c>
      <c r="N4" s="8">
        <v>40417.279999999999</v>
      </c>
    </row>
    <row r="5" spans="1:17" x14ac:dyDescent="0.3">
      <c r="A5" s="6">
        <v>4</v>
      </c>
      <c r="B5" s="6" t="s">
        <v>28</v>
      </c>
      <c r="C5" s="6" t="s">
        <v>29</v>
      </c>
      <c r="D5" s="7">
        <v>45119</v>
      </c>
      <c r="E5" s="7"/>
      <c r="F5" s="7"/>
      <c r="G5" s="7">
        <v>45313</v>
      </c>
      <c r="H5" s="7"/>
      <c r="I5" s="7"/>
      <c r="J5" s="6" t="s">
        <v>30</v>
      </c>
      <c r="K5" s="6" t="s">
        <v>22</v>
      </c>
      <c r="L5" s="6" t="s">
        <v>31</v>
      </c>
      <c r="M5" s="6" t="s">
        <v>18</v>
      </c>
      <c r="N5" s="8">
        <v>3687.8</v>
      </c>
    </row>
    <row r="6" spans="1:17" x14ac:dyDescent="0.3">
      <c r="A6" s="6">
        <v>5</v>
      </c>
      <c r="B6" s="6" t="s">
        <v>28</v>
      </c>
      <c r="C6" s="6" t="s">
        <v>29</v>
      </c>
      <c r="D6" s="7">
        <v>45119</v>
      </c>
      <c r="E6" s="7"/>
      <c r="F6" s="7"/>
      <c r="G6" s="7">
        <v>45313</v>
      </c>
      <c r="H6" s="7"/>
      <c r="I6" s="7"/>
      <c r="J6" s="6" t="s">
        <v>30</v>
      </c>
      <c r="K6" s="6" t="s">
        <v>22</v>
      </c>
      <c r="L6" s="6" t="s">
        <v>32</v>
      </c>
      <c r="M6" s="6" t="s">
        <v>18</v>
      </c>
      <c r="N6" s="8">
        <v>1733.1</v>
      </c>
    </row>
    <row r="7" spans="1:17" x14ac:dyDescent="0.3">
      <c r="A7" s="6">
        <v>6</v>
      </c>
      <c r="B7" s="6" t="s">
        <v>28</v>
      </c>
      <c r="C7" s="6" t="s">
        <v>29</v>
      </c>
      <c r="D7" s="7">
        <v>45119</v>
      </c>
      <c r="E7" s="7"/>
      <c r="F7" s="7"/>
      <c r="G7" s="7">
        <v>45316</v>
      </c>
      <c r="H7" s="7"/>
      <c r="I7" s="7"/>
      <c r="J7" s="6" t="s">
        <v>33</v>
      </c>
      <c r="K7" s="6" t="s">
        <v>22</v>
      </c>
      <c r="L7" s="6" t="s">
        <v>34</v>
      </c>
      <c r="M7" s="6" t="s">
        <v>18</v>
      </c>
      <c r="N7" s="8">
        <v>3687.8</v>
      </c>
    </row>
    <row r="8" spans="1:17" x14ac:dyDescent="0.3">
      <c r="A8" s="6">
        <v>7</v>
      </c>
      <c r="B8" s="6" t="s">
        <v>35</v>
      </c>
      <c r="C8" s="6" t="s">
        <v>36</v>
      </c>
      <c r="D8" s="7">
        <v>45161</v>
      </c>
      <c r="E8" s="7"/>
      <c r="F8" s="7"/>
      <c r="G8" s="7">
        <v>45322</v>
      </c>
      <c r="H8" s="7"/>
      <c r="I8" s="7"/>
      <c r="J8" s="6" t="s">
        <v>37</v>
      </c>
      <c r="K8" s="6" t="s">
        <v>22</v>
      </c>
      <c r="L8" s="6" t="s">
        <v>23</v>
      </c>
      <c r="M8" s="6" t="s">
        <v>18</v>
      </c>
      <c r="N8" s="8">
        <v>880</v>
      </c>
    </row>
    <row r="9" spans="1:17" x14ac:dyDescent="0.3">
      <c r="A9" s="6">
        <v>8</v>
      </c>
      <c r="B9" s="6" t="s">
        <v>43</v>
      </c>
      <c r="C9" s="6" t="s">
        <v>44</v>
      </c>
      <c r="D9" s="7">
        <v>45189</v>
      </c>
      <c r="E9" s="7"/>
      <c r="F9" s="7"/>
      <c r="G9" s="7">
        <v>45314</v>
      </c>
      <c r="H9" s="7"/>
      <c r="I9" s="7"/>
      <c r="J9" s="6" t="s">
        <v>45</v>
      </c>
      <c r="K9" s="6" t="s">
        <v>22</v>
      </c>
      <c r="L9" s="6" t="s">
        <v>46</v>
      </c>
      <c r="M9" s="6" t="s">
        <v>18</v>
      </c>
      <c r="N9" s="8">
        <v>5530</v>
      </c>
    </row>
    <row r="10" spans="1:17" x14ac:dyDescent="0.3">
      <c r="A10" s="6">
        <v>9</v>
      </c>
      <c r="B10" s="6" t="s">
        <v>47</v>
      </c>
      <c r="C10" s="6" t="s">
        <v>48</v>
      </c>
      <c r="D10" s="7">
        <v>45202</v>
      </c>
      <c r="E10" s="7"/>
      <c r="F10" s="7"/>
      <c r="G10" s="7">
        <v>45308</v>
      </c>
      <c r="H10" s="7"/>
      <c r="I10" s="7"/>
      <c r="J10" s="6" t="s">
        <v>49</v>
      </c>
      <c r="K10" s="6" t="s">
        <v>22</v>
      </c>
      <c r="L10" s="6" t="s">
        <v>50</v>
      </c>
      <c r="M10" s="6" t="s">
        <v>18</v>
      </c>
      <c r="N10" s="8">
        <v>102</v>
      </c>
    </row>
    <row r="11" spans="1:17" x14ac:dyDescent="0.3">
      <c r="A11" s="6">
        <v>10</v>
      </c>
      <c r="B11" s="6" t="s">
        <v>47</v>
      </c>
      <c r="C11" s="6" t="s">
        <v>48</v>
      </c>
      <c r="D11" s="7">
        <v>45202</v>
      </c>
      <c r="E11" s="7"/>
      <c r="F11" s="7"/>
      <c r="G11" s="7">
        <v>45308</v>
      </c>
      <c r="H11" s="7"/>
      <c r="I11" s="7"/>
      <c r="J11" s="6" t="s">
        <v>49</v>
      </c>
      <c r="K11" s="6" t="s">
        <v>22</v>
      </c>
      <c r="L11" s="6" t="s">
        <v>51</v>
      </c>
      <c r="M11" s="6" t="s">
        <v>18</v>
      </c>
      <c r="N11" s="8">
        <v>918.9</v>
      </c>
    </row>
    <row r="12" spans="1:17" x14ac:dyDescent="0.3">
      <c r="A12" s="6">
        <v>11</v>
      </c>
      <c r="B12" s="6" t="s">
        <v>52</v>
      </c>
      <c r="C12" s="6" t="s">
        <v>53</v>
      </c>
      <c r="D12" s="7">
        <v>45203</v>
      </c>
      <c r="E12" s="7"/>
      <c r="F12" s="7"/>
      <c r="G12" s="7">
        <v>45308</v>
      </c>
      <c r="H12" s="7"/>
      <c r="I12" s="7"/>
      <c r="J12" s="6" t="s">
        <v>54</v>
      </c>
      <c r="K12" s="6" t="s">
        <v>22</v>
      </c>
      <c r="L12" s="6" t="s">
        <v>55</v>
      </c>
      <c r="M12" s="6" t="s">
        <v>18</v>
      </c>
      <c r="N12" s="8">
        <v>1200</v>
      </c>
    </row>
    <row r="13" spans="1:17" x14ac:dyDescent="0.3">
      <c r="A13" s="6">
        <v>12</v>
      </c>
      <c r="B13" s="6" t="s">
        <v>56</v>
      </c>
      <c r="C13" s="6" t="s">
        <v>57</v>
      </c>
      <c r="D13" s="7">
        <v>45217</v>
      </c>
      <c r="E13" s="7"/>
      <c r="F13" s="7"/>
      <c r="G13" s="7">
        <v>45322</v>
      </c>
      <c r="H13" s="7"/>
      <c r="I13" s="7"/>
      <c r="J13" s="6" t="s">
        <v>58</v>
      </c>
      <c r="K13" s="6" t="s">
        <v>22</v>
      </c>
      <c r="L13" s="6" t="s">
        <v>59</v>
      </c>
      <c r="M13" s="6" t="s">
        <v>13</v>
      </c>
      <c r="N13" s="8">
        <v>1000</v>
      </c>
    </row>
    <row r="14" spans="1:17" x14ac:dyDescent="0.3">
      <c r="A14" s="6">
        <v>13</v>
      </c>
      <c r="B14" s="6" t="s">
        <v>60</v>
      </c>
      <c r="C14" s="6" t="s">
        <v>61</v>
      </c>
      <c r="D14" s="7">
        <v>45237</v>
      </c>
      <c r="E14" s="7"/>
      <c r="F14" s="7"/>
      <c r="G14" s="7">
        <v>45303</v>
      </c>
      <c r="H14" s="7"/>
      <c r="I14" s="7"/>
      <c r="J14" s="6" t="s">
        <v>62</v>
      </c>
      <c r="K14" s="6" t="s">
        <v>22</v>
      </c>
      <c r="L14" s="6" t="s">
        <v>63</v>
      </c>
      <c r="M14" s="6" t="s">
        <v>13</v>
      </c>
      <c r="N14" s="8">
        <v>16907.2</v>
      </c>
    </row>
    <row r="15" spans="1:17" x14ac:dyDescent="0.3">
      <c r="A15" s="6">
        <v>14</v>
      </c>
      <c r="B15" s="6" t="s">
        <v>67</v>
      </c>
      <c r="C15" s="6" t="s">
        <v>68</v>
      </c>
      <c r="D15" s="7">
        <v>45246</v>
      </c>
      <c r="E15" s="7"/>
      <c r="F15" s="7"/>
      <c r="G15" s="7">
        <v>45308</v>
      </c>
      <c r="H15" s="7"/>
      <c r="I15" s="7"/>
      <c r="J15" s="6" t="s">
        <v>69</v>
      </c>
      <c r="K15" s="6" t="s">
        <v>22</v>
      </c>
      <c r="L15" s="6" t="s">
        <v>70</v>
      </c>
      <c r="M15" s="6" t="s">
        <v>13</v>
      </c>
      <c r="N15" s="8">
        <v>5130</v>
      </c>
    </row>
    <row r="16" spans="1:17" x14ac:dyDescent="0.3">
      <c r="A16" s="6">
        <v>15</v>
      </c>
      <c r="B16" s="6" t="s">
        <v>71</v>
      </c>
      <c r="C16" s="6" t="s">
        <v>72</v>
      </c>
      <c r="D16" s="7">
        <v>45246</v>
      </c>
      <c r="E16" s="7"/>
      <c r="F16" s="7"/>
      <c r="G16" s="7">
        <v>45308</v>
      </c>
      <c r="H16" s="7"/>
      <c r="I16" s="7"/>
      <c r="J16" s="6" t="s">
        <v>73</v>
      </c>
      <c r="K16" s="6" t="s">
        <v>22</v>
      </c>
      <c r="L16" s="6" t="s">
        <v>74</v>
      </c>
      <c r="M16" s="6" t="s">
        <v>13</v>
      </c>
      <c r="N16" s="8">
        <v>6222.5</v>
      </c>
    </row>
    <row r="17" spans="1:18" x14ac:dyDescent="0.3">
      <c r="A17" s="6">
        <v>16</v>
      </c>
      <c r="B17" s="6" t="s">
        <v>75</v>
      </c>
      <c r="C17" s="6" t="s">
        <v>76</v>
      </c>
      <c r="D17" s="7">
        <v>45252</v>
      </c>
      <c r="E17" s="7"/>
      <c r="F17" s="7"/>
      <c r="G17" s="7">
        <v>45314</v>
      </c>
      <c r="H17" s="7"/>
      <c r="I17" s="7"/>
      <c r="J17" s="6" t="s">
        <v>77</v>
      </c>
      <c r="K17" s="6" t="s">
        <v>22</v>
      </c>
      <c r="L17" s="6" t="s">
        <v>78</v>
      </c>
      <c r="M17" s="6" t="s">
        <v>13</v>
      </c>
      <c r="N17" s="8">
        <v>5250</v>
      </c>
    </row>
    <row r="18" spans="1:18" x14ac:dyDescent="0.3">
      <c r="A18" s="6">
        <v>17</v>
      </c>
      <c r="B18" s="6" t="s">
        <v>79</v>
      </c>
      <c r="C18" s="6" t="s">
        <v>80</v>
      </c>
      <c r="D18" s="7">
        <v>45259</v>
      </c>
      <c r="E18" s="7"/>
      <c r="F18" s="7"/>
      <c r="G18" s="7">
        <v>45308</v>
      </c>
      <c r="H18" s="7"/>
      <c r="I18" s="7"/>
      <c r="J18" s="6" t="s">
        <v>81</v>
      </c>
      <c r="K18" s="6" t="s">
        <v>22</v>
      </c>
      <c r="L18" s="6" t="s">
        <v>82</v>
      </c>
      <c r="M18" s="6" t="s">
        <v>13</v>
      </c>
      <c r="N18" s="8">
        <v>1650</v>
      </c>
    </row>
    <row r="19" spans="1:18" x14ac:dyDescent="0.3">
      <c r="A19" s="80">
        <v>18</v>
      </c>
      <c r="B19" s="6" t="s">
        <v>83</v>
      </c>
      <c r="C19" s="6" t="s">
        <v>10</v>
      </c>
      <c r="D19" s="7">
        <v>45282</v>
      </c>
      <c r="E19" s="7"/>
      <c r="F19" s="7"/>
      <c r="G19" s="7">
        <v>45308</v>
      </c>
      <c r="H19" s="7"/>
      <c r="I19" s="7"/>
      <c r="J19" s="6" t="s">
        <v>84</v>
      </c>
      <c r="K19" s="6" t="s">
        <v>22</v>
      </c>
      <c r="L19" s="6" t="s">
        <v>85</v>
      </c>
      <c r="M19" s="6" t="s">
        <v>18</v>
      </c>
      <c r="N19" s="8">
        <v>25840</v>
      </c>
    </row>
    <row r="20" spans="1:18" x14ac:dyDescent="0.3">
      <c r="D20" s="7"/>
      <c r="E20" s="7"/>
      <c r="F20" s="7"/>
      <c r="G20" s="7"/>
      <c r="H20" s="7"/>
      <c r="I20" s="7"/>
      <c r="N20" s="9">
        <f>SUM(N2:N19)</f>
        <v>137990.38</v>
      </c>
    </row>
    <row r="21" spans="1:18" x14ac:dyDescent="0.3">
      <c r="D21" s="7"/>
      <c r="E21" s="7"/>
      <c r="F21" s="7"/>
      <c r="G21" s="7"/>
      <c r="H21" s="7"/>
      <c r="I21" s="7"/>
      <c r="N21" s="8"/>
    </row>
    <row r="22" spans="1:18" x14ac:dyDescent="0.3">
      <c r="A22" s="6">
        <v>1</v>
      </c>
      <c r="B22" s="6" t="s">
        <v>14</v>
      </c>
      <c r="C22" s="6" t="s">
        <v>10</v>
      </c>
      <c r="D22" s="7">
        <v>45294</v>
      </c>
      <c r="E22" s="7"/>
      <c r="F22" s="7"/>
      <c r="G22" s="7">
        <v>45322</v>
      </c>
      <c r="H22" s="7"/>
      <c r="I22" s="7"/>
      <c r="J22" s="6" t="s">
        <v>15</v>
      </c>
      <c r="K22" s="6" t="s">
        <v>16</v>
      </c>
      <c r="L22" s="6" t="s">
        <v>17</v>
      </c>
      <c r="M22" s="6" t="s">
        <v>18</v>
      </c>
      <c r="N22" s="8">
        <v>23920</v>
      </c>
    </row>
    <row r="23" spans="1:18" x14ac:dyDescent="0.3">
      <c r="A23" s="80">
        <v>2</v>
      </c>
      <c r="B23" s="6" t="s">
        <v>64</v>
      </c>
      <c r="C23" s="6" t="s">
        <v>10</v>
      </c>
      <c r="D23" s="7">
        <v>45240</v>
      </c>
      <c r="E23" s="7"/>
      <c r="F23" s="7"/>
      <c r="G23" s="7">
        <v>45293</v>
      </c>
      <c r="H23" s="7"/>
      <c r="I23" s="7"/>
      <c r="J23" s="6" t="s">
        <v>65</v>
      </c>
      <c r="K23" s="6" t="s">
        <v>16</v>
      </c>
      <c r="L23" s="6" t="s">
        <v>66</v>
      </c>
      <c r="M23" s="6" t="s">
        <v>18</v>
      </c>
      <c r="N23" s="8">
        <v>55000</v>
      </c>
    </row>
    <row r="24" spans="1:18" x14ac:dyDescent="0.3">
      <c r="D24" s="7"/>
      <c r="E24" s="7"/>
      <c r="F24" s="7"/>
      <c r="G24" s="7"/>
      <c r="H24" s="7"/>
      <c r="I24" s="7"/>
      <c r="N24" s="9">
        <f>SUM(N22:N23)</f>
        <v>78920</v>
      </c>
    </row>
    <row r="25" spans="1:18" x14ac:dyDescent="0.3">
      <c r="D25" s="7"/>
      <c r="E25" s="7"/>
      <c r="F25" s="7"/>
      <c r="G25" s="7"/>
      <c r="H25" s="7"/>
      <c r="I25" s="7"/>
      <c r="N25" s="8"/>
    </row>
    <row r="26" spans="1:18" s="5" customFormat="1" x14ac:dyDescent="0.3">
      <c r="A26" s="5">
        <v>1</v>
      </c>
      <c r="B26" s="5" t="s">
        <v>38</v>
      </c>
      <c r="C26" s="5" t="s">
        <v>39</v>
      </c>
      <c r="D26" s="27">
        <v>43761</v>
      </c>
      <c r="E26" s="27">
        <v>45219</v>
      </c>
      <c r="F26" s="27">
        <v>45265</v>
      </c>
      <c r="G26" s="27">
        <v>45300</v>
      </c>
      <c r="H26" s="28">
        <f>G26-E26</f>
        <v>81</v>
      </c>
      <c r="I26" s="28">
        <f>G26-F26</f>
        <v>35</v>
      </c>
      <c r="J26" s="5" t="s">
        <v>40</v>
      </c>
      <c r="K26" s="5" t="s">
        <v>41</v>
      </c>
      <c r="L26" s="5" t="s">
        <v>42</v>
      </c>
      <c r="M26" s="5" t="s">
        <v>18</v>
      </c>
      <c r="N26" s="10">
        <v>52315028.299999997</v>
      </c>
      <c r="O26" s="33"/>
      <c r="P26" s="33"/>
    </row>
    <row r="27" spans="1:18" ht="15.6" x14ac:dyDescent="0.3">
      <c r="B27" s="5"/>
      <c r="N27" s="9">
        <f>SUM(N26)</f>
        <v>52315028.299999997</v>
      </c>
      <c r="O27" s="34">
        <f>47559116.64</f>
        <v>47559116.640000001</v>
      </c>
      <c r="P27" s="32">
        <f>O27-N27</f>
        <v>-4755911.6599999964</v>
      </c>
    </row>
    <row r="28" spans="1:18" x14ac:dyDescent="0.3">
      <c r="N28" s="9"/>
      <c r="O28" s="36">
        <v>0.17</v>
      </c>
    </row>
    <row r="29" spans="1:18" x14ac:dyDescent="0.3">
      <c r="N29" s="9"/>
      <c r="O29" s="35">
        <f>O27*O28</f>
        <v>8085049.8288000003</v>
      </c>
    </row>
    <row r="30" spans="1:18" x14ac:dyDescent="0.3">
      <c r="N30" s="9"/>
      <c r="O30" s="35">
        <f>O27+O29</f>
        <v>55644166.468800001</v>
      </c>
      <c r="P30" s="37">
        <f>O30-N27</f>
        <v>3329138.1688000038</v>
      </c>
      <c r="Q30" s="62">
        <f>(N27/O30)-1</f>
        <v>-5.9829059900945225E-2</v>
      </c>
      <c r="R30" s="6" t="s">
        <v>197</v>
      </c>
    </row>
    <row r="31" spans="1:18" x14ac:dyDescent="0.3">
      <c r="N31" s="10">
        <f>SUM(N27,N24,N20)</f>
        <v>52531938.68</v>
      </c>
    </row>
  </sheetData>
  <sortState xmlns:xlrd2="http://schemas.microsoft.com/office/spreadsheetml/2017/richdata2" ref="B2:N26">
    <sortCondition ref="K2:K26"/>
  </sortState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99A4C-37C2-4526-8883-E3D103398723}">
  <dimension ref="A1:J61"/>
  <sheetViews>
    <sheetView zoomScale="70" zoomScaleNormal="70" workbookViewId="0">
      <pane ySplit="1" topLeftCell="A2" activePane="bottomLeft" state="frozen"/>
      <selection pane="bottomLeft" activeCell="H21" sqref="H21"/>
    </sheetView>
  </sheetViews>
  <sheetFormatPr defaultRowHeight="14.4" x14ac:dyDescent="0.3"/>
  <cols>
    <col min="2" max="2" width="14.77734375" bestFit="1" customWidth="1"/>
    <col min="3" max="3" width="18.77734375" bestFit="1" customWidth="1"/>
    <col min="4" max="4" width="12.5546875" bestFit="1" customWidth="1"/>
    <col min="5" max="5" width="15.44140625" bestFit="1" customWidth="1"/>
    <col min="6" max="6" width="46.21875" customWidth="1"/>
    <col min="7" max="7" width="21.21875" bestFit="1" customWidth="1"/>
    <col min="8" max="8" width="45.109375" customWidth="1"/>
    <col min="9" max="9" width="15.21875" bestFit="1" customWidth="1"/>
    <col min="10" max="10" width="30.21875" bestFit="1" customWidth="1"/>
  </cols>
  <sheetData>
    <row r="1" spans="1:10" x14ac:dyDescent="0.3">
      <c r="A1" t="s">
        <v>1023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 x14ac:dyDescent="0.3">
      <c r="A2">
        <v>1</v>
      </c>
      <c r="B2" t="s">
        <v>695</v>
      </c>
      <c r="C2" t="s">
        <v>696</v>
      </c>
      <c r="D2" s="1">
        <v>45445</v>
      </c>
      <c r="E2" s="1">
        <v>45576</v>
      </c>
      <c r="F2" t="s">
        <v>697</v>
      </c>
      <c r="G2" s="85" t="s">
        <v>377</v>
      </c>
      <c r="H2" t="s">
        <v>698</v>
      </c>
      <c r="I2" t="s">
        <v>18</v>
      </c>
      <c r="J2" s="2">
        <v>38431059.509999998</v>
      </c>
    </row>
    <row r="3" spans="1:10" x14ac:dyDescent="0.3">
      <c r="A3">
        <v>2</v>
      </c>
      <c r="B3" t="s">
        <v>699</v>
      </c>
      <c r="C3" t="s">
        <v>700</v>
      </c>
      <c r="D3" s="1">
        <v>45460</v>
      </c>
      <c r="E3" s="1">
        <v>45594</v>
      </c>
      <c r="F3" t="s">
        <v>701</v>
      </c>
      <c r="G3" s="85" t="s">
        <v>377</v>
      </c>
      <c r="H3" t="s">
        <v>702</v>
      </c>
      <c r="I3" t="s">
        <v>18</v>
      </c>
      <c r="J3" s="2">
        <v>84222753.590000004</v>
      </c>
    </row>
    <row r="4" spans="1:10" x14ac:dyDescent="0.3">
      <c r="A4" s="81">
        <v>3</v>
      </c>
      <c r="B4" t="s">
        <v>755</v>
      </c>
      <c r="C4" t="s">
        <v>756</v>
      </c>
      <c r="D4" s="1">
        <v>45518</v>
      </c>
      <c r="E4" s="1">
        <v>45596</v>
      </c>
      <c r="F4" t="s">
        <v>757</v>
      </c>
      <c r="G4" s="85" t="s">
        <v>377</v>
      </c>
      <c r="H4" t="s">
        <v>758</v>
      </c>
      <c r="I4" t="s">
        <v>18</v>
      </c>
      <c r="J4" s="2">
        <v>3075893.74</v>
      </c>
    </row>
    <row r="5" spans="1:10" x14ac:dyDescent="0.3">
      <c r="D5" s="1"/>
      <c r="E5" s="1"/>
      <c r="J5" s="39">
        <f>SUM(J2:J4)</f>
        <v>125729706.83999999</v>
      </c>
    </row>
    <row r="6" spans="1:10" x14ac:dyDescent="0.3">
      <c r="D6" s="1"/>
      <c r="E6" s="1"/>
      <c r="J6" s="2"/>
    </row>
    <row r="7" spans="1:10" x14ac:dyDescent="0.3">
      <c r="A7">
        <v>1</v>
      </c>
      <c r="B7" t="s">
        <v>752</v>
      </c>
      <c r="C7" t="s">
        <v>10</v>
      </c>
      <c r="D7" s="1">
        <v>45511</v>
      </c>
      <c r="E7" s="1">
        <v>45581</v>
      </c>
      <c r="F7" t="s">
        <v>753</v>
      </c>
      <c r="G7" t="s">
        <v>22</v>
      </c>
      <c r="H7" t="s">
        <v>754</v>
      </c>
      <c r="I7" t="s">
        <v>18</v>
      </c>
      <c r="J7" s="2">
        <v>23829</v>
      </c>
    </row>
    <row r="8" spans="1:10" x14ac:dyDescent="0.3">
      <c r="A8">
        <v>2</v>
      </c>
      <c r="B8" t="s">
        <v>685</v>
      </c>
      <c r="C8" t="s">
        <v>686</v>
      </c>
      <c r="D8" s="1">
        <v>45378</v>
      </c>
      <c r="E8" s="1">
        <v>45566</v>
      </c>
      <c r="F8" t="s">
        <v>687</v>
      </c>
      <c r="G8" t="s">
        <v>22</v>
      </c>
      <c r="H8" t="s">
        <v>688</v>
      </c>
      <c r="I8" t="s">
        <v>18</v>
      </c>
      <c r="J8" s="2">
        <v>645.33000000000004</v>
      </c>
    </row>
    <row r="9" spans="1:10" x14ac:dyDescent="0.3">
      <c r="A9">
        <v>3</v>
      </c>
      <c r="B9" t="s">
        <v>689</v>
      </c>
      <c r="C9" t="s">
        <v>690</v>
      </c>
      <c r="D9" s="1">
        <v>45021</v>
      </c>
      <c r="E9" s="1">
        <v>45581</v>
      </c>
      <c r="F9" t="s">
        <v>691</v>
      </c>
      <c r="G9" t="s">
        <v>22</v>
      </c>
      <c r="H9" t="s">
        <v>692</v>
      </c>
      <c r="I9" t="s">
        <v>13</v>
      </c>
      <c r="J9" s="2">
        <v>14550</v>
      </c>
    </row>
    <row r="10" spans="1:10" x14ac:dyDescent="0.3">
      <c r="A10">
        <v>4</v>
      </c>
      <c r="B10" t="s">
        <v>476</v>
      </c>
      <c r="C10" t="s">
        <v>477</v>
      </c>
      <c r="D10" s="1">
        <v>45463</v>
      </c>
      <c r="E10" s="1">
        <v>45576</v>
      </c>
      <c r="F10" t="s">
        <v>478</v>
      </c>
      <c r="G10" t="s">
        <v>22</v>
      </c>
      <c r="H10" t="s">
        <v>707</v>
      </c>
      <c r="I10" t="s">
        <v>18</v>
      </c>
      <c r="J10" s="2">
        <v>10965</v>
      </c>
    </row>
    <row r="11" spans="1:10" x14ac:dyDescent="0.3">
      <c r="A11">
        <v>5</v>
      </c>
      <c r="B11" t="s">
        <v>708</v>
      </c>
      <c r="C11" t="s">
        <v>709</v>
      </c>
      <c r="D11" s="1">
        <v>45470</v>
      </c>
      <c r="E11" s="1">
        <v>45566</v>
      </c>
      <c r="F11" t="s">
        <v>710</v>
      </c>
      <c r="G11" t="s">
        <v>22</v>
      </c>
      <c r="H11" t="s">
        <v>711</v>
      </c>
      <c r="I11" t="s">
        <v>18</v>
      </c>
      <c r="J11" s="2">
        <v>5246</v>
      </c>
    </row>
    <row r="12" spans="1:10" x14ac:dyDescent="0.3">
      <c r="A12">
        <v>6</v>
      </c>
      <c r="B12" t="s">
        <v>712</v>
      </c>
      <c r="C12" t="s">
        <v>713</v>
      </c>
      <c r="D12" s="1">
        <v>45471</v>
      </c>
      <c r="E12" s="1">
        <v>45566</v>
      </c>
      <c r="F12" t="s">
        <v>714</v>
      </c>
      <c r="G12" t="s">
        <v>22</v>
      </c>
      <c r="H12" t="s">
        <v>715</v>
      </c>
      <c r="I12" t="s">
        <v>18</v>
      </c>
      <c r="J12" s="2">
        <v>15789.48</v>
      </c>
    </row>
    <row r="13" spans="1:10" x14ac:dyDescent="0.3">
      <c r="A13">
        <v>7</v>
      </c>
      <c r="B13" t="s">
        <v>712</v>
      </c>
      <c r="C13" t="s">
        <v>713</v>
      </c>
      <c r="D13" s="1">
        <v>45471</v>
      </c>
      <c r="E13" s="1">
        <v>45566</v>
      </c>
      <c r="F13" t="s">
        <v>714</v>
      </c>
      <c r="G13" t="s">
        <v>22</v>
      </c>
      <c r="H13" t="s">
        <v>716</v>
      </c>
      <c r="I13" t="s">
        <v>18</v>
      </c>
      <c r="J13" s="2">
        <v>28228</v>
      </c>
    </row>
    <row r="14" spans="1:10" x14ac:dyDescent="0.3">
      <c r="A14">
        <v>8</v>
      </c>
      <c r="B14" t="s">
        <v>717</v>
      </c>
      <c r="C14" t="s">
        <v>10</v>
      </c>
      <c r="D14" s="1">
        <v>45474</v>
      </c>
      <c r="E14" s="1">
        <v>45581</v>
      </c>
      <c r="F14" t="s">
        <v>718</v>
      </c>
      <c r="G14" t="s">
        <v>22</v>
      </c>
      <c r="H14" t="s">
        <v>719</v>
      </c>
      <c r="I14" t="s">
        <v>18</v>
      </c>
      <c r="J14" s="2">
        <v>699</v>
      </c>
    </row>
    <row r="15" spans="1:10" x14ac:dyDescent="0.3">
      <c r="A15">
        <v>9</v>
      </c>
      <c r="B15" t="s">
        <v>720</v>
      </c>
      <c r="C15" t="s">
        <v>721</v>
      </c>
      <c r="D15" s="1">
        <v>45475</v>
      </c>
      <c r="E15" s="1">
        <v>45580</v>
      </c>
      <c r="F15" t="s">
        <v>722</v>
      </c>
      <c r="G15" t="s">
        <v>22</v>
      </c>
      <c r="H15" t="s">
        <v>723</v>
      </c>
      <c r="I15" t="s">
        <v>13</v>
      </c>
      <c r="J15" s="2">
        <v>36000</v>
      </c>
    </row>
    <row r="16" spans="1:10" x14ac:dyDescent="0.3">
      <c r="A16">
        <v>10</v>
      </c>
      <c r="B16" t="s">
        <v>728</v>
      </c>
      <c r="C16" t="s">
        <v>729</v>
      </c>
      <c r="D16" s="1">
        <v>45478</v>
      </c>
      <c r="E16" s="1">
        <v>45594</v>
      </c>
      <c r="F16" t="s">
        <v>730</v>
      </c>
      <c r="G16" t="s">
        <v>22</v>
      </c>
      <c r="H16" t="s">
        <v>74</v>
      </c>
      <c r="I16" t="s">
        <v>18</v>
      </c>
      <c r="J16" s="2">
        <v>17563.400000000001</v>
      </c>
    </row>
    <row r="17" spans="1:10" x14ac:dyDescent="0.3">
      <c r="A17">
        <v>11</v>
      </c>
      <c r="B17" t="s">
        <v>728</v>
      </c>
      <c r="C17" t="s">
        <v>729</v>
      </c>
      <c r="D17" s="1">
        <v>45478</v>
      </c>
      <c r="E17" s="1">
        <v>45594</v>
      </c>
      <c r="F17" t="s">
        <v>730</v>
      </c>
      <c r="G17" t="s">
        <v>22</v>
      </c>
      <c r="H17" t="s">
        <v>731</v>
      </c>
      <c r="I17" t="s">
        <v>18</v>
      </c>
      <c r="J17" s="2">
        <v>18720</v>
      </c>
    </row>
    <row r="18" spans="1:10" x14ac:dyDescent="0.3">
      <c r="A18">
        <v>12</v>
      </c>
      <c r="B18" t="s">
        <v>732</v>
      </c>
      <c r="C18" t="s">
        <v>733</v>
      </c>
      <c r="D18" s="1">
        <v>45482</v>
      </c>
      <c r="E18" s="1">
        <v>45567</v>
      </c>
      <c r="F18" t="s">
        <v>734</v>
      </c>
      <c r="G18" t="s">
        <v>22</v>
      </c>
      <c r="H18" t="s">
        <v>735</v>
      </c>
      <c r="I18" t="s">
        <v>18</v>
      </c>
      <c r="J18" s="2">
        <v>5811</v>
      </c>
    </row>
    <row r="19" spans="1:10" x14ac:dyDescent="0.3">
      <c r="A19">
        <v>13</v>
      </c>
      <c r="B19" t="s">
        <v>736</v>
      </c>
      <c r="C19" t="s">
        <v>737</v>
      </c>
      <c r="D19" s="1">
        <v>45489</v>
      </c>
      <c r="E19" s="1">
        <v>45566</v>
      </c>
      <c r="F19" t="s">
        <v>738</v>
      </c>
      <c r="G19" t="s">
        <v>22</v>
      </c>
      <c r="H19" t="s">
        <v>739</v>
      </c>
      <c r="I19" t="s">
        <v>13</v>
      </c>
      <c r="J19" s="2">
        <v>2001</v>
      </c>
    </row>
    <row r="20" spans="1:10" x14ac:dyDescent="0.3">
      <c r="A20">
        <v>14</v>
      </c>
      <c r="B20" t="s">
        <v>740</v>
      </c>
      <c r="C20" t="s">
        <v>741</v>
      </c>
      <c r="D20" s="1">
        <v>45496</v>
      </c>
      <c r="E20" s="1">
        <v>45580</v>
      </c>
      <c r="F20" t="s">
        <v>742</v>
      </c>
      <c r="G20" t="s">
        <v>22</v>
      </c>
      <c r="H20" t="s">
        <v>565</v>
      </c>
      <c r="I20" t="s">
        <v>18</v>
      </c>
      <c r="J20" s="2">
        <v>18171.86</v>
      </c>
    </row>
    <row r="21" spans="1:10" x14ac:dyDescent="0.3">
      <c r="A21">
        <v>15</v>
      </c>
      <c r="B21" t="s">
        <v>745</v>
      </c>
      <c r="C21" t="s">
        <v>746</v>
      </c>
      <c r="D21" s="1">
        <v>45506</v>
      </c>
      <c r="E21" s="1">
        <v>45582</v>
      </c>
      <c r="F21" t="s">
        <v>747</v>
      </c>
      <c r="G21" t="s">
        <v>22</v>
      </c>
      <c r="H21" t="s">
        <v>436</v>
      </c>
      <c r="I21" t="s">
        <v>18</v>
      </c>
      <c r="J21" s="2">
        <v>5353.84</v>
      </c>
    </row>
    <row r="22" spans="1:10" x14ac:dyDescent="0.3">
      <c r="A22">
        <v>16</v>
      </c>
      <c r="B22" t="s">
        <v>759</v>
      </c>
      <c r="C22" t="s">
        <v>760</v>
      </c>
      <c r="D22" s="1">
        <v>45519</v>
      </c>
      <c r="E22" s="1">
        <v>45581</v>
      </c>
      <c r="F22" t="s">
        <v>761</v>
      </c>
      <c r="G22" t="s">
        <v>22</v>
      </c>
      <c r="H22" t="s">
        <v>762</v>
      </c>
      <c r="I22" t="s">
        <v>18</v>
      </c>
      <c r="J22" s="2">
        <v>12655.68</v>
      </c>
    </row>
    <row r="23" spans="1:10" x14ac:dyDescent="0.3">
      <c r="A23">
        <v>17</v>
      </c>
      <c r="B23" t="s">
        <v>767</v>
      </c>
      <c r="C23" t="s">
        <v>768</v>
      </c>
      <c r="D23" s="1">
        <v>45520</v>
      </c>
      <c r="E23" s="1">
        <v>45581</v>
      </c>
      <c r="F23" t="s">
        <v>769</v>
      </c>
      <c r="G23" t="s">
        <v>22</v>
      </c>
      <c r="H23" t="s">
        <v>770</v>
      </c>
      <c r="I23" t="s">
        <v>18</v>
      </c>
      <c r="J23" s="2">
        <v>7783.86</v>
      </c>
    </row>
    <row r="24" spans="1:10" x14ac:dyDescent="0.3">
      <c r="A24">
        <v>18</v>
      </c>
      <c r="B24" t="s">
        <v>774</v>
      </c>
      <c r="C24" t="s">
        <v>775</v>
      </c>
      <c r="D24" s="1">
        <v>45534</v>
      </c>
      <c r="E24" s="1">
        <v>45582</v>
      </c>
      <c r="F24" t="s">
        <v>776</v>
      </c>
      <c r="G24" t="s">
        <v>22</v>
      </c>
      <c r="H24" t="s">
        <v>326</v>
      </c>
      <c r="I24" t="s">
        <v>13</v>
      </c>
      <c r="J24" s="2">
        <v>35600</v>
      </c>
    </row>
    <row r="25" spans="1:10" x14ac:dyDescent="0.3">
      <c r="A25">
        <v>19</v>
      </c>
      <c r="B25" t="s">
        <v>777</v>
      </c>
      <c r="C25" t="s">
        <v>778</v>
      </c>
      <c r="D25" s="1">
        <v>45534</v>
      </c>
      <c r="E25" s="1">
        <v>45596</v>
      </c>
      <c r="F25" t="s">
        <v>779</v>
      </c>
      <c r="G25" t="s">
        <v>22</v>
      </c>
      <c r="H25" t="s">
        <v>780</v>
      </c>
      <c r="I25" t="s">
        <v>13</v>
      </c>
      <c r="J25" s="2">
        <v>2990</v>
      </c>
    </row>
    <row r="26" spans="1:10" x14ac:dyDescent="0.3">
      <c r="A26">
        <v>20</v>
      </c>
      <c r="B26" t="s">
        <v>781</v>
      </c>
      <c r="C26" t="s">
        <v>10</v>
      </c>
      <c r="D26" s="1">
        <v>45538</v>
      </c>
      <c r="E26" s="1">
        <v>45588</v>
      </c>
      <c r="F26" t="s">
        <v>782</v>
      </c>
      <c r="G26" t="s">
        <v>22</v>
      </c>
      <c r="H26" t="s">
        <v>783</v>
      </c>
      <c r="I26" t="s">
        <v>18</v>
      </c>
      <c r="J26" s="2">
        <v>576</v>
      </c>
    </row>
    <row r="27" spans="1:10" x14ac:dyDescent="0.3">
      <c r="A27">
        <v>21</v>
      </c>
      <c r="B27" t="s">
        <v>790</v>
      </c>
      <c r="C27" t="s">
        <v>10</v>
      </c>
      <c r="D27" s="1">
        <v>45544</v>
      </c>
      <c r="E27" s="1">
        <v>45595</v>
      </c>
      <c r="F27" t="s">
        <v>791</v>
      </c>
      <c r="G27" t="s">
        <v>22</v>
      </c>
      <c r="H27" t="s">
        <v>792</v>
      </c>
      <c r="I27" t="s">
        <v>18</v>
      </c>
      <c r="J27" s="2">
        <v>288</v>
      </c>
    </row>
    <row r="28" spans="1:10" x14ac:dyDescent="0.3">
      <c r="A28">
        <v>22</v>
      </c>
      <c r="B28" t="s">
        <v>793</v>
      </c>
      <c r="C28" t="s">
        <v>10</v>
      </c>
      <c r="D28" s="1">
        <v>45182</v>
      </c>
      <c r="E28" s="1">
        <v>45593</v>
      </c>
      <c r="F28" t="s">
        <v>794</v>
      </c>
      <c r="G28" t="s">
        <v>22</v>
      </c>
      <c r="H28" t="s">
        <v>795</v>
      </c>
      <c r="I28" t="s">
        <v>18</v>
      </c>
      <c r="J28" s="2">
        <v>12831</v>
      </c>
    </row>
    <row r="29" spans="1:10" x14ac:dyDescent="0.3">
      <c r="A29">
        <v>25</v>
      </c>
      <c r="B29" t="s">
        <v>798</v>
      </c>
      <c r="C29" t="s">
        <v>10</v>
      </c>
      <c r="D29" s="1">
        <v>45559</v>
      </c>
      <c r="E29" s="1">
        <v>45587</v>
      </c>
      <c r="F29" t="s">
        <v>799</v>
      </c>
      <c r="G29" t="s">
        <v>22</v>
      </c>
      <c r="H29" t="s">
        <v>800</v>
      </c>
      <c r="I29" t="s">
        <v>18</v>
      </c>
      <c r="J29" s="2">
        <v>74</v>
      </c>
    </row>
    <row r="30" spans="1:10" x14ac:dyDescent="0.3">
      <c r="A30">
        <v>26</v>
      </c>
      <c r="B30" t="s">
        <v>801</v>
      </c>
      <c r="C30" t="s">
        <v>10</v>
      </c>
      <c r="D30" s="1">
        <v>45566</v>
      </c>
      <c r="E30" s="1">
        <v>45593</v>
      </c>
      <c r="F30" t="s">
        <v>802</v>
      </c>
      <c r="G30" t="s">
        <v>22</v>
      </c>
      <c r="H30" t="s">
        <v>803</v>
      </c>
      <c r="I30" t="s">
        <v>18</v>
      </c>
      <c r="J30" s="2">
        <v>2422.5</v>
      </c>
    </row>
    <row r="31" spans="1:10" x14ac:dyDescent="0.3">
      <c r="A31">
        <v>27</v>
      </c>
      <c r="B31" t="s">
        <v>804</v>
      </c>
      <c r="C31" t="s">
        <v>10</v>
      </c>
      <c r="D31" s="1">
        <v>45569</v>
      </c>
      <c r="E31" s="1">
        <v>45587</v>
      </c>
      <c r="F31" t="s">
        <v>805</v>
      </c>
      <c r="G31" t="s">
        <v>22</v>
      </c>
      <c r="H31" t="s">
        <v>806</v>
      </c>
      <c r="I31" t="s">
        <v>18</v>
      </c>
      <c r="J31" s="2">
        <v>190</v>
      </c>
    </row>
    <row r="32" spans="1:10" x14ac:dyDescent="0.3">
      <c r="A32">
        <v>28</v>
      </c>
      <c r="B32" t="s">
        <v>807</v>
      </c>
      <c r="C32" t="s">
        <v>808</v>
      </c>
      <c r="D32" s="1">
        <v>45202</v>
      </c>
      <c r="E32" s="1">
        <v>45566</v>
      </c>
      <c r="F32" t="s">
        <v>809</v>
      </c>
      <c r="G32" t="s">
        <v>22</v>
      </c>
      <c r="H32" t="s">
        <v>810</v>
      </c>
      <c r="I32" t="s">
        <v>18</v>
      </c>
      <c r="J32" s="2">
        <v>6678</v>
      </c>
    </row>
    <row r="33" spans="1:10" x14ac:dyDescent="0.3">
      <c r="A33">
        <v>29</v>
      </c>
      <c r="B33" t="s">
        <v>811</v>
      </c>
      <c r="C33" t="s">
        <v>10</v>
      </c>
      <c r="D33" s="1">
        <v>45575</v>
      </c>
      <c r="E33" s="1">
        <v>45595</v>
      </c>
      <c r="F33" t="s">
        <v>812</v>
      </c>
      <c r="G33" t="s">
        <v>22</v>
      </c>
      <c r="H33" t="s">
        <v>800</v>
      </c>
      <c r="I33" t="s">
        <v>18</v>
      </c>
      <c r="J33" s="2">
        <v>74</v>
      </c>
    </row>
    <row r="34" spans="1:10" x14ac:dyDescent="0.3">
      <c r="A34">
        <v>30</v>
      </c>
      <c r="B34" t="s">
        <v>813</v>
      </c>
      <c r="C34" t="s">
        <v>10</v>
      </c>
      <c r="D34" s="1">
        <v>45594</v>
      </c>
      <c r="E34" s="1">
        <v>45595</v>
      </c>
      <c r="F34" t="s">
        <v>814</v>
      </c>
      <c r="G34" t="s">
        <v>22</v>
      </c>
      <c r="H34" t="s">
        <v>815</v>
      </c>
      <c r="I34" t="s">
        <v>18</v>
      </c>
      <c r="J34" s="2">
        <v>40</v>
      </c>
    </row>
    <row r="35" spans="1:10" x14ac:dyDescent="0.3">
      <c r="A35" s="81">
        <v>31</v>
      </c>
      <c r="B35" t="s">
        <v>816</v>
      </c>
      <c r="C35" t="s">
        <v>817</v>
      </c>
      <c r="D35" s="1">
        <v>45244</v>
      </c>
      <c r="E35" s="1">
        <v>45580</v>
      </c>
      <c r="F35" t="s">
        <v>818</v>
      </c>
      <c r="G35" t="s">
        <v>22</v>
      </c>
      <c r="H35" t="s">
        <v>819</v>
      </c>
      <c r="I35" t="s">
        <v>18</v>
      </c>
      <c r="J35" s="2">
        <v>3393.63</v>
      </c>
    </row>
    <row r="36" spans="1:10" x14ac:dyDescent="0.3">
      <c r="D36" s="1"/>
      <c r="E36" s="1"/>
      <c r="J36" s="39">
        <f>SUM(J7:J35)</f>
        <v>289169.57999999996</v>
      </c>
    </row>
    <row r="37" spans="1:10" x14ac:dyDescent="0.3">
      <c r="D37" s="1"/>
      <c r="E37" s="1"/>
      <c r="J37" s="39"/>
    </row>
    <row r="38" spans="1:10" x14ac:dyDescent="0.3">
      <c r="A38" s="19">
        <v>1</v>
      </c>
      <c r="B38" t="s">
        <v>820</v>
      </c>
      <c r="C38" t="s">
        <v>10</v>
      </c>
      <c r="D38" s="1">
        <v>45259</v>
      </c>
      <c r="E38" s="1">
        <v>45590</v>
      </c>
      <c r="F38" t="s">
        <v>821</v>
      </c>
      <c r="G38" t="s">
        <v>1024</v>
      </c>
      <c r="H38" t="s">
        <v>822</v>
      </c>
      <c r="I38" t="s">
        <v>18</v>
      </c>
      <c r="J38" s="2">
        <v>600000</v>
      </c>
    </row>
    <row r="39" spans="1:10" x14ac:dyDescent="0.3">
      <c r="A39" s="81">
        <v>2</v>
      </c>
      <c r="B39" t="s">
        <v>796</v>
      </c>
      <c r="C39" t="s">
        <v>10</v>
      </c>
      <c r="D39" s="1">
        <v>45559</v>
      </c>
      <c r="E39" s="1">
        <v>45580</v>
      </c>
      <c r="F39" t="s">
        <v>797</v>
      </c>
      <c r="G39" t="s">
        <v>1024</v>
      </c>
      <c r="H39" t="s">
        <v>754</v>
      </c>
      <c r="I39" t="s">
        <v>18</v>
      </c>
      <c r="J39" s="2">
        <v>901535.64</v>
      </c>
    </row>
    <row r="40" spans="1:10" x14ac:dyDescent="0.3">
      <c r="D40" s="1"/>
      <c r="E40" s="1"/>
      <c r="J40" s="39">
        <f>SUM(J38:J39)</f>
        <v>1501535.6400000001</v>
      </c>
    </row>
    <row r="41" spans="1:10" x14ac:dyDescent="0.3">
      <c r="D41" s="1"/>
      <c r="E41" s="1"/>
      <c r="J41" s="2"/>
    </row>
    <row r="42" spans="1:10" x14ac:dyDescent="0.3">
      <c r="A42" s="81">
        <v>1</v>
      </c>
      <c r="B42" t="s">
        <v>784</v>
      </c>
      <c r="C42" t="s">
        <v>10</v>
      </c>
      <c r="D42" s="1">
        <v>45540</v>
      </c>
      <c r="E42" s="1">
        <v>45579</v>
      </c>
      <c r="F42" t="s">
        <v>785</v>
      </c>
      <c r="G42" t="s">
        <v>16</v>
      </c>
      <c r="H42" t="s">
        <v>383</v>
      </c>
      <c r="I42" t="s">
        <v>18</v>
      </c>
      <c r="J42" s="2">
        <v>6885</v>
      </c>
    </row>
    <row r="43" spans="1:10" x14ac:dyDescent="0.3">
      <c r="D43" s="1"/>
      <c r="E43" s="1"/>
      <c r="J43" s="39">
        <f>SUM(J42)</f>
        <v>6885</v>
      </c>
    </row>
    <row r="44" spans="1:10" x14ac:dyDescent="0.3">
      <c r="D44" s="1"/>
      <c r="E44" s="1"/>
      <c r="J44" s="2"/>
    </row>
    <row r="45" spans="1:10" x14ac:dyDescent="0.3">
      <c r="A45">
        <v>1</v>
      </c>
      <c r="B45" t="s">
        <v>703</v>
      </c>
      <c r="C45" t="s">
        <v>704</v>
      </c>
      <c r="D45" s="1">
        <v>45461</v>
      </c>
      <c r="E45" s="1">
        <v>45576</v>
      </c>
      <c r="F45" t="s">
        <v>705</v>
      </c>
      <c r="G45" t="s">
        <v>41</v>
      </c>
      <c r="H45" t="s">
        <v>706</v>
      </c>
      <c r="I45" t="s">
        <v>18</v>
      </c>
      <c r="J45" s="2">
        <v>66762.48</v>
      </c>
    </row>
    <row r="46" spans="1:10" x14ac:dyDescent="0.3">
      <c r="A46">
        <v>2</v>
      </c>
      <c r="B46" t="s">
        <v>724</v>
      </c>
      <c r="C46" t="s">
        <v>725</v>
      </c>
      <c r="D46" s="1">
        <v>45459</v>
      </c>
      <c r="E46" s="1">
        <v>45580</v>
      </c>
      <c r="F46" t="s">
        <v>726</v>
      </c>
      <c r="G46" t="s">
        <v>41</v>
      </c>
      <c r="H46" t="s">
        <v>727</v>
      </c>
      <c r="I46" t="s">
        <v>13</v>
      </c>
      <c r="J46" s="2">
        <v>135000</v>
      </c>
    </row>
    <row r="47" spans="1:10" x14ac:dyDescent="0.3">
      <c r="A47">
        <v>3</v>
      </c>
      <c r="B47" t="s">
        <v>748</v>
      </c>
      <c r="C47" t="s">
        <v>749</v>
      </c>
      <c r="D47" s="1">
        <v>45509</v>
      </c>
      <c r="E47" s="1">
        <v>45583</v>
      </c>
      <c r="F47" t="s">
        <v>750</v>
      </c>
      <c r="G47" t="s">
        <v>41</v>
      </c>
      <c r="H47" t="s">
        <v>751</v>
      </c>
      <c r="I47" t="s">
        <v>18</v>
      </c>
      <c r="J47" s="2">
        <v>60000</v>
      </c>
    </row>
    <row r="48" spans="1:10" x14ac:dyDescent="0.3">
      <c r="A48">
        <v>4</v>
      </c>
      <c r="B48" t="s">
        <v>763</v>
      </c>
      <c r="C48" t="s">
        <v>764</v>
      </c>
      <c r="D48" s="1">
        <v>45141</v>
      </c>
      <c r="E48" s="1">
        <v>45587</v>
      </c>
      <c r="F48" t="s">
        <v>765</v>
      </c>
      <c r="G48" t="s">
        <v>41</v>
      </c>
      <c r="H48" t="s">
        <v>766</v>
      </c>
      <c r="I48" t="s">
        <v>18</v>
      </c>
      <c r="J48" s="2">
        <v>1798000</v>
      </c>
    </row>
    <row r="49" spans="1:10" x14ac:dyDescent="0.3">
      <c r="A49">
        <v>5</v>
      </c>
      <c r="B49" t="s">
        <v>771</v>
      </c>
      <c r="C49" t="s">
        <v>772</v>
      </c>
      <c r="D49" s="1">
        <v>45531</v>
      </c>
      <c r="E49" s="1">
        <v>45596</v>
      </c>
      <c r="F49" t="s">
        <v>773</v>
      </c>
      <c r="G49" t="s">
        <v>41</v>
      </c>
      <c r="H49" t="s">
        <v>294</v>
      </c>
      <c r="I49" t="s">
        <v>18</v>
      </c>
      <c r="J49" s="2">
        <v>5592612</v>
      </c>
    </row>
    <row r="50" spans="1:10" x14ac:dyDescent="0.3">
      <c r="A50">
        <v>6</v>
      </c>
      <c r="B50" t="s">
        <v>786</v>
      </c>
      <c r="C50" t="s">
        <v>787</v>
      </c>
      <c r="D50" s="1">
        <v>44790</v>
      </c>
      <c r="E50" s="1">
        <v>45595</v>
      </c>
      <c r="F50" t="s">
        <v>788</v>
      </c>
      <c r="G50" t="s">
        <v>41</v>
      </c>
      <c r="H50" t="s">
        <v>789</v>
      </c>
      <c r="I50" t="s">
        <v>18</v>
      </c>
      <c r="J50" s="2">
        <v>329652</v>
      </c>
    </row>
    <row r="51" spans="1:10" x14ac:dyDescent="0.3">
      <c r="A51">
        <v>7</v>
      </c>
      <c r="B51" t="s">
        <v>823</v>
      </c>
      <c r="C51" t="s">
        <v>824</v>
      </c>
      <c r="D51" s="1">
        <v>45268</v>
      </c>
      <c r="E51" s="1">
        <v>45576</v>
      </c>
      <c r="F51" t="s">
        <v>825</v>
      </c>
      <c r="G51" t="s">
        <v>41</v>
      </c>
      <c r="H51" t="s">
        <v>826</v>
      </c>
      <c r="I51" t="s">
        <v>18</v>
      </c>
      <c r="J51" s="2">
        <v>215000</v>
      </c>
    </row>
    <row r="52" spans="1:10" x14ac:dyDescent="0.3">
      <c r="A52" s="81">
        <v>8</v>
      </c>
      <c r="B52" t="s">
        <v>827</v>
      </c>
      <c r="C52" t="s">
        <v>828</v>
      </c>
      <c r="D52" s="1">
        <v>44875</v>
      </c>
      <c r="E52" s="1">
        <v>45581</v>
      </c>
      <c r="F52" t="s">
        <v>829</v>
      </c>
      <c r="G52" t="s">
        <v>41</v>
      </c>
      <c r="H52" t="s">
        <v>830</v>
      </c>
      <c r="I52" t="s">
        <v>13</v>
      </c>
      <c r="J52" s="2">
        <v>140000</v>
      </c>
    </row>
    <row r="53" spans="1:10" x14ac:dyDescent="0.3">
      <c r="D53" s="1"/>
      <c r="E53" s="1"/>
      <c r="J53" s="39">
        <f>SUM(J45:J52)</f>
        <v>8337026.4800000004</v>
      </c>
    </row>
    <row r="54" spans="1:10" x14ac:dyDescent="0.3">
      <c r="D54" s="1"/>
      <c r="E54" s="1"/>
      <c r="J54" s="2"/>
    </row>
    <row r="55" spans="1:10" x14ac:dyDescent="0.3">
      <c r="A55">
        <v>1</v>
      </c>
      <c r="B55" t="s">
        <v>530</v>
      </c>
      <c r="C55" t="s">
        <v>531</v>
      </c>
      <c r="D55" s="1">
        <v>45166</v>
      </c>
      <c r="E55" s="1">
        <v>45581</v>
      </c>
      <c r="F55" t="s">
        <v>693</v>
      </c>
      <c r="G55" t="s">
        <v>89</v>
      </c>
      <c r="H55" t="s">
        <v>694</v>
      </c>
      <c r="I55" t="s">
        <v>18</v>
      </c>
      <c r="J55" s="2">
        <v>28099.49</v>
      </c>
    </row>
    <row r="56" spans="1:10" x14ac:dyDescent="0.3">
      <c r="A56" s="81">
        <v>2</v>
      </c>
      <c r="B56" t="s">
        <v>127</v>
      </c>
      <c r="C56" t="s">
        <v>125</v>
      </c>
      <c r="D56" s="1">
        <v>44763</v>
      </c>
      <c r="E56" s="1">
        <v>45596</v>
      </c>
      <c r="F56" t="s">
        <v>743</v>
      </c>
      <c r="G56" t="s">
        <v>89</v>
      </c>
      <c r="H56" t="s">
        <v>744</v>
      </c>
      <c r="I56" t="s">
        <v>18</v>
      </c>
      <c r="J56" s="2">
        <v>54996</v>
      </c>
    </row>
    <row r="57" spans="1:10" x14ac:dyDescent="0.3">
      <c r="J57" s="39">
        <f>SUM(J55:J56)</f>
        <v>83095.490000000005</v>
      </c>
    </row>
    <row r="58" spans="1:10" x14ac:dyDescent="0.3">
      <c r="J58" s="39"/>
    </row>
    <row r="59" spans="1:10" x14ac:dyDescent="0.3">
      <c r="J59" s="55">
        <f>SUM(J57,J53,J43,J36,J5)</f>
        <v>134445883.38999999</v>
      </c>
    </row>
    <row r="61" spans="1:10" x14ac:dyDescent="0.3">
      <c r="J61" s="2"/>
    </row>
  </sheetData>
  <autoFilter ref="B1:M1" xr:uid="{B7299A4C-37C2-4526-8883-E3D103398723}"/>
  <sortState xmlns:xlrd2="http://schemas.microsoft.com/office/spreadsheetml/2017/richdata2" ref="B2:J56">
    <sortCondition ref="G2:G56"/>
  </sortState>
  <phoneticPr fontId="17" type="noConversion"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1FE0D-2DB7-428A-854A-A17437F1F47E}">
  <dimension ref="A1:J24"/>
  <sheetViews>
    <sheetView topLeftCell="B1" zoomScale="70" zoomScaleNormal="70" workbookViewId="0">
      <pane ySplit="1" topLeftCell="A2" activePane="bottomLeft" state="frozen"/>
      <selection pane="bottomLeft" activeCell="F9" sqref="F9"/>
    </sheetView>
  </sheetViews>
  <sheetFormatPr defaultRowHeight="14.4" x14ac:dyDescent="0.3"/>
  <cols>
    <col min="2" max="2" width="14.77734375" bestFit="1" customWidth="1"/>
    <col min="3" max="3" width="18.77734375" bestFit="1" customWidth="1"/>
    <col min="4" max="4" width="12.5546875" customWidth="1"/>
    <col min="5" max="5" width="15.44140625" bestFit="1" customWidth="1"/>
    <col min="6" max="6" width="48.77734375" customWidth="1"/>
    <col min="7" max="7" width="21.21875" bestFit="1" customWidth="1"/>
    <col min="8" max="8" width="72.77734375" bestFit="1" customWidth="1"/>
    <col min="9" max="9" width="15.21875" bestFit="1" customWidth="1"/>
    <col min="10" max="10" width="19.21875" bestFit="1" customWidth="1"/>
  </cols>
  <sheetData>
    <row r="1" spans="1:10" s="3" customFormat="1" x14ac:dyDescent="0.3">
      <c r="A1" s="3" t="s">
        <v>1023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 x14ac:dyDescent="0.3">
      <c r="A2">
        <v>1</v>
      </c>
      <c r="B2" t="s">
        <v>831</v>
      </c>
      <c r="C2" t="s">
        <v>10</v>
      </c>
      <c r="D2" s="1">
        <v>45337</v>
      </c>
      <c r="E2" s="1">
        <v>45614</v>
      </c>
      <c r="F2" t="s">
        <v>832</v>
      </c>
      <c r="G2" t="s">
        <v>22</v>
      </c>
      <c r="H2" t="s">
        <v>833</v>
      </c>
      <c r="I2" t="s">
        <v>18</v>
      </c>
      <c r="J2" s="2">
        <v>3980</v>
      </c>
    </row>
    <row r="3" spans="1:10" x14ac:dyDescent="0.3">
      <c r="A3">
        <v>2</v>
      </c>
      <c r="B3" t="s">
        <v>444</v>
      </c>
      <c r="C3" t="s">
        <v>445</v>
      </c>
      <c r="D3" s="1">
        <v>45412</v>
      </c>
      <c r="E3" s="1">
        <v>45605</v>
      </c>
      <c r="F3" t="s">
        <v>446</v>
      </c>
      <c r="G3" t="s">
        <v>22</v>
      </c>
      <c r="H3" t="s">
        <v>838</v>
      </c>
      <c r="I3" t="s">
        <v>13</v>
      </c>
      <c r="J3" s="2">
        <v>5750</v>
      </c>
    </row>
    <row r="4" spans="1:10" x14ac:dyDescent="0.3">
      <c r="A4">
        <v>3</v>
      </c>
      <c r="B4" t="s">
        <v>839</v>
      </c>
      <c r="C4" t="s">
        <v>10</v>
      </c>
      <c r="D4" s="1">
        <v>45552</v>
      </c>
      <c r="E4" s="1">
        <v>45603</v>
      </c>
      <c r="F4" t="s">
        <v>840</v>
      </c>
      <c r="G4" t="s">
        <v>22</v>
      </c>
      <c r="H4" t="s">
        <v>841</v>
      </c>
      <c r="I4" t="s">
        <v>18</v>
      </c>
      <c r="J4" s="2">
        <v>680</v>
      </c>
    </row>
    <row r="5" spans="1:10" x14ac:dyDescent="0.3">
      <c r="A5">
        <v>4</v>
      </c>
      <c r="B5" t="s">
        <v>866</v>
      </c>
      <c r="C5" t="s">
        <v>867</v>
      </c>
      <c r="D5" s="1">
        <v>45551</v>
      </c>
      <c r="E5" s="1">
        <v>45603</v>
      </c>
      <c r="F5" t="s">
        <v>868</v>
      </c>
      <c r="G5" t="s">
        <v>22</v>
      </c>
      <c r="H5" t="s">
        <v>869</v>
      </c>
      <c r="I5" t="s">
        <v>18</v>
      </c>
      <c r="J5" s="2">
        <v>4080</v>
      </c>
    </row>
    <row r="6" spans="1:10" x14ac:dyDescent="0.3">
      <c r="A6">
        <v>5</v>
      </c>
      <c r="B6" t="s">
        <v>873</v>
      </c>
      <c r="C6" t="s">
        <v>10</v>
      </c>
      <c r="D6" s="1">
        <v>45568</v>
      </c>
      <c r="E6" s="1">
        <v>45608</v>
      </c>
      <c r="F6" t="s">
        <v>874</v>
      </c>
      <c r="G6" t="s">
        <v>22</v>
      </c>
      <c r="H6" t="s">
        <v>875</v>
      </c>
      <c r="I6" t="s">
        <v>18</v>
      </c>
      <c r="J6" s="2">
        <v>2280</v>
      </c>
    </row>
    <row r="7" spans="1:10" x14ac:dyDescent="0.3">
      <c r="A7">
        <v>6</v>
      </c>
      <c r="B7" t="s">
        <v>876</v>
      </c>
      <c r="C7" t="s">
        <v>10</v>
      </c>
      <c r="D7" s="1">
        <v>45569</v>
      </c>
      <c r="E7" s="1">
        <v>45600</v>
      </c>
      <c r="F7" t="s">
        <v>100</v>
      </c>
      <c r="G7" t="s">
        <v>22</v>
      </c>
      <c r="H7" t="s">
        <v>101</v>
      </c>
      <c r="I7" t="s">
        <v>13</v>
      </c>
      <c r="J7" s="2">
        <v>5898</v>
      </c>
    </row>
    <row r="8" spans="1:10" x14ac:dyDescent="0.3">
      <c r="A8">
        <v>7</v>
      </c>
      <c r="B8" t="s">
        <v>877</v>
      </c>
      <c r="C8" t="s">
        <v>10</v>
      </c>
      <c r="D8" s="1">
        <v>45576</v>
      </c>
      <c r="E8" s="1">
        <v>45603</v>
      </c>
      <c r="F8" t="s">
        <v>878</v>
      </c>
      <c r="G8" t="s">
        <v>22</v>
      </c>
      <c r="H8" t="s">
        <v>879</v>
      </c>
      <c r="I8" t="s">
        <v>18</v>
      </c>
      <c r="J8" s="2">
        <v>23200</v>
      </c>
    </row>
    <row r="9" spans="1:10" x14ac:dyDescent="0.3">
      <c r="A9" s="81">
        <v>8</v>
      </c>
      <c r="B9" t="s">
        <v>880</v>
      </c>
      <c r="C9" t="s">
        <v>881</v>
      </c>
      <c r="D9" s="1">
        <v>44875</v>
      </c>
      <c r="E9" s="1">
        <v>45615</v>
      </c>
      <c r="F9" t="s">
        <v>882</v>
      </c>
      <c r="G9" t="s">
        <v>22</v>
      </c>
      <c r="H9" t="s">
        <v>883</v>
      </c>
      <c r="I9" t="s">
        <v>13</v>
      </c>
      <c r="J9" s="2">
        <v>29999.75</v>
      </c>
    </row>
    <row r="10" spans="1:10" x14ac:dyDescent="0.3">
      <c r="D10" s="1"/>
      <c r="E10" s="1"/>
      <c r="J10" s="39">
        <f>SUM(J2:J9)</f>
        <v>75867.75</v>
      </c>
    </row>
    <row r="11" spans="1:10" x14ac:dyDescent="0.3">
      <c r="D11" s="1"/>
      <c r="E11" s="1"/>
      <c r="J11" s="2"/>
    </row>
    <row r="12" spans="1:10" x14ac:dyDescent="0.3">
      <c r="A12" s="81">
        <v>1</v>
      </c>
      <c r="B12" t="s">
        <v>870</v>
      </c>
      <c r="C12" t="s">
        <v>10</v>
      </c>
      <c r="D12" s="1">
        <v>45568</v>
      </c>
      <c r="E12" s="1">
        <v>45608</v>
      </c>
      <c r="F12" t="s">
        <v>871</v>
      </c>
      <c r="G12" t="s">
        <v>16</v>
      </c>
      <c r="H12" t="s">
        <v>872</v>
      </c>
      <c r="I12" t="s">
        <v>18</v>
      </c>
      <c r="J12" s="2">
        <v>5490</v>
      </c>
    </row>
    <row r="13" spans="1:10" x14ac:dyDescent="0.3">
      <c r="D13" s="1"/>
      <c r="E13" s="1"/>
      <c r="J13" s="39">
        <f>SUM(J12)</f>
        <v>5490</v>
      </c>
    </row>
    <row r="14" spans="1:10" x14ac:dyDescent="0.3">
      <c r="D14" s="1"/>
      <c r="E14" s="1"/>
      <c r="J14" s="2"/>
    </row>
    <row r="15" spans="1:10" x14ac:dyDescent="0.3">
      <c r="A15">
        <v>1</v>
      </c>
      <c r="B15" t="s">
        <v>834</v>
      </c>
      <c r="C15" t="s">
        <v>835</v>
      </c>
      <c r="D15" s="1">
        <v>45398</v>
      </c>
      <c r="E15" s="1">
        <v>45600</v>
      </c>
      <c r="F15" t="s">
        <v>836</v>
      </c>
      <c r="G15" t="s">
        <v>41</v>
      </c>
      <c r="H15" t="s">
        <v>837</v>
      </c>
      <c r="I15" t="s">
        <v>18</v>
      </c>
      <c r="J15" s="2">
        <v>959350.32</v>
      </c>
    </row>
    <row r="16" spans="1:10" x14ac:dyDescent="0.3">
      <c r="A16">
        <v>2</v>
      </c>
      <c r="B16" t="s">
        <v>842</v>
      </c>
      <c r="C16" t="s">
        <v>843</v>
      </c>
      <c r="D16" s="1">
        <v>45526</v>
      </c>
      <c r="E16" s="1">
        <v>45608</v>
      </c>
      <c r="F16" t="s">
        <v>844</v>
      </c>
      <c r="G16" t="s">
        <v>41</v>
      </c>
      <c r="H16" t="s">
        <v>845</v>
      </c>
      <c r="I16" t="s">
        <v>18</v>
      </c>
      <c r="J16" s="2">
        <v>50397.440000000002</v>
      </c>
    </row>
    <row r="17" spans="1:10" x14ac:dyDescent="0.3">
      <c r="A17">
        <v>3</v>
      </c>
      <c r="B17" t="s">
        <v>846</v>
      </c>
      <c r="C17" t="s">
        <v>847</v>
      </c>
      <c r="D17" s="1">
        <v>45454</v>
      </c>
      <c r="E17" s="1">
        <v>45597</v>
      </c>
      <c r="F17" t="s">
        <v>848</v>
      </c>
      <c r="G17" t="s">
        <v>41</v>
      </c>
      <c r="H17" t="s">
        <v>849</v>
      </c>
      <c r="I17" t="s">
        <v>18</v>
      </c>
      <c r="J17" s="2">
        <v>1440000</v>
      </c>
    </row>
    <row r="18" spans="1:10" x14ac:dyDescent="0.3">
      <c r="A18">
        <v>4</v>
      </c>
      <c r="B18" t="s">
        <v>850</v>
      </c>
      <c r="C18" t="s">
        <v>851</v>
      </c>
      <c r="D18" s="1">
        <v>45463</v>
      </c>
      <c r="E18" s="1">
        <v>45623</v>
      </c>
      <c r="F18" t="s">
        <v>852</v>
      </c>
      <c r="G18" t="s">
        <v>41</v>
      </c>
      <c r="H18" t="s">
        <v>853</v>
      </c>
      <c r="I18" t="s">
        <v>18</v>
      </c>
      <c r="J18" s="2">
        <v>443000</v>
      </c>
    </row>
    <row r="19" spans="1:10" x14ac:dyDescent="0.3">
      <c r="A19">
        <v>5</v>
      </c>
      <c r="B19" t="s">
        <v>854</v>
      </c>
      <c r="C19" t="s">
        <v>855</v>
      </c>
      <c r="D19" s="1">
        <v>45544</v>
      </c>
      <c r="E19" s="1">
        <v>45625</v>
      </c>
      <c r="F19" t="s">
        <v>856</v>
      </c>
      <c r="G19" t="s">
        <v>41</v>
      </c>
      <c r="H19" t="s">
        <v>857</v>
      </c>
      <c r="I19" t="s">
        <v>18</v>
      </c>
      <c r="J19" s="2">
        <v>579500</v>
      </c>
    </row>
    <row r="20" spans="1:10" x14ac:dyDescent="0.3">
      <c r="A20">
        <v>6</v>
      </c>
      <c r="B20" t="s">
        <v>858</v>
      </c>
      <c r="C20" t="s">
        <v>859</v>
      </c>
      <c r="D20" s="1">
        <v>45478</v>
      </c>
      <c r="E20" s="1">
        <v>45603</v>
      </c>
      <c r="F20" t="s">
        <v>860</v>
      </c>
      <c r="G20" t="s">
        <v>41</v>
      </c>
      <c r="H20" t="s">
        <v>861</v>
      </c>
      <c r="I20" t="s">
        <v>18</v>
      </c>
      <c r="J20" s="2">
        <v>1564720</v>
      </c>
    </row>
    <row r="21" spans="1:10" x14ac:dyDescent="0.3">
      <c r="A21" s="81">
        <v>7</v>
      </c>
      <c r="B21" t="s">
        <v>862</v>
      </c>
      <c r="C21" t="s">
        <v>863</v>
      </c>
      <c r="D21" s="1">
        <v>45512</v>
      </c>
      <c r="E21" s="1">
        <v>45624</v>
      </c>
      <c r="F21" t="s">
        <v>864</v>
      </c>
      <c r="G21" t="s">
        <v>41</v>
      </c>
      <c r="H21" t="s">
        <v>865</v>
      </c>
      <c r="I21" t="s">
        <v>18</v>
      </c>
      <c r="J21" s="2">
        <v>704900</v>
      </c>
    </row>
    <row r="22" spans="1:10" x14ac:dyDescent="0.3">
      <c r="J22" s="39">
        <f>SUM(J15:J21)</f>
        <v>5741867.7599999998</v>
      </c>
    </row>
    <row r="23" spans="1:10" x14ac:dyDescent="0.3">
      <c r="J23" s="39"/>
    </row>
    <row r="24" spans="1:10" x14ac:dyDescent="0.3">
      <c r="J24" s="55">
        <f>SUM(J22,J13,J10)</f>
        <v>5823225.5099999998</v>
      </c>
    </row>
  </sheetData>
  <autoFilter ref="B1:M1" xr:uid="{C421FE0D-2DB7-428A-854A-A17437F1F47E}"/>
  <sortState xmlns:xlrd2="http://schemas.microsoft.com/office/spreadsheetml/2017/richdata2" ref="B2:J21">
    <sortCondition ref="G2:G2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AC63F-2EB2-4080-8548-60BDFFF0524D}">
  <dimension ref="A1:K61"/>
  <sheetViews>
    <sheetView zoomScale="70" zoomScaleNormal="70" workbookViewId="0">
      <pane ySplit="1" topLeftCell="A2" activePane="bottomLeft" state="frozen"/>
      <selection pane="bottomLeft" activeCell="G18" sqref="G18"/>
    </sheetView>
  </sheetViews>
  <sheetFormatPr defaultRowHeight="14.4" x14ac:dyDescent="0.3"/>
  <cols>
    <col min="2" max="2" width="14.77734375" bestFit="1" customWidth="1"/>
    <col min="3" max="3" width="18.77734375" customWidth="1"/>
    <col min="4" max="4" width="12.5546875" bestFit="1" customWidth="1"/>
    <col min="5" max="5" width="15.44140625" bestFit="1" customWidth="1"/>
    <col min="6" max="6" width="39.5546875" customWidth="1"/>
    <col min="7" max="7" width="21.21875" bestFit="1" customWidth="1"/>
    <col min="8" max="8" width="68.77734375" customWidth="1"/>
    <col min="9" max="9" width="15.21875" bestFit="1" customWidth="1"/>
    <col min="10" max="10" width="30.21875" bestFit="1" customWidth="1"/>
    <col min="11" max="11" width="18.77734375" style="64" customWidth="1"/>
  </cols>
  <sheetData>
    <row r="1" spans="1:11" s="3" customFormat="1" x14ac:dyDescent="0.3">
      <c r="A1" s="3" t="s">
        <v>1023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44"/>
    </row>
    <row r="2" spans="1:11" x14ac:dyDescent="0.3">
      <c r="A2" s="19">
        <v>1</v>
      </c>
      <c r="B2" t="s">
        <v>949</v>
      </c>
      <c r="C2" t="s">
        <v>950</v>
      </c>
      <c r="D2" s="1">
        <v>45517</v>
      </c>
      <c r="E2" s="1">
        <v>45631</v>
      </c>
      <c r="F2" t="s">
        <v>951</v>
      </c>
      <c r="G2" s="85" t="s">
        <v>377</v>
      </c>
      <c r="H2" t="s">
        <v>952</v>
      </c>
      <c r="I2" t="s">
        <v>18</v>
      </c>
      <c r="J2" s="2">
        <v>279990.78000000003</v>
      </c>
    </row>
    <row r="3" spans="1:11" x14ac:dyDescent="0.3">
      <c r="A3" s="81">
        <v>2</v>
      </c>
      <c r="B3" t="s">
        <v>899</v>
      </c>
      <c r="C3" t="s">
        <v>900</v>
      </c>
      <c r="D3" s="1">
        <v>45435</v>
      </c>
      <c r="E3" s="1">
        <v>45645</v>
      </c>
      <c r="F3" t="s">
        <v>901</v>
      </c>
      <c r="G3" s="85" t="s">
        <v>377</v>
      </c>
      <c r="H3" t="s">
        <v>902</v>
      </c>
      <c r="I3" t="s">
        <v>13</v>
      </c>
      <c r="J3" s="2">
        <v>9791098.2400000002</v>
      </c>
    </row>
    <row r="4" spans="1:11" x14ac:dyDescent="0.3">
      <c r="D4" s="1"/>
      <c r="E4" s="1"/>
      <c r="G4" s="85"/>
      <c r="J4" s="39">
        <f>SUM(J2:J3)</f>
        <v>10071089.02</v>
      </c>
    </row>
    <row r="5" spans="1:11" x14ac:dyDescent="0.3">
      <c r="D5" s="1"/>
      <c r="E5" s="1"/>
      <c r="J5" s="2"/>
    </row>
    <row r="6" spans="1:11" x14ac:dyDescent="0.3">
      <c r="A6">
        <v>1</v>
      </c>
      <c r="B6" t="s">
        <v>884</v>
      </c>
      <c r="C6" t="s">
        <v>885</v>
      </c>
      <c r="D6" s="1">
        <v>45302</v>
      </c>
      <c r="E6" s="1">
        <v>45653</v>
      </c>
      <c r="F6" t="s">
        <v>886</v>
      </c>
      <c r="G6" t="s">
        <v>22</v>
      </c>
      <c r="H6" t="s">
        <v>887</v>
      </c>
      <c r="I6" t="s">
        <v>18</v>
      </c>
      <c r="J6" s="2">
        <v>1950</v>
      </c>
    </row>
    <row r="7" spans="1:11" x14ac:dyDescent="0.3">
      <c r="A7">
        <v>2</v>
      </c>
      <c r="B7" t="s">
        <v>889</v>
      </c>
      <c r="C7" t="s">
        <v>890</v>
      </c>
      <c r="D7" s="1">
        <v>44649</v>
      </c>
      <c r="E7" s="1">
        <v>45652</v>
      </c>
      <c r="F7" t="s">
        <v>891</v>
      </c>
      <c r="G7" t="s">
        <v>22</v>
      </c>
      <c r="H7" t="s">
        <v>692</v>
      </c>
      <c r="I7" t="s">
        <v>13</v>
      </c>
      <c r="J7" s="2">
        <v>4699.5200000000004</v>
      </c>
    </row>
    <row r="8" spans="1:11" x14ac:dyDescent="0.3">
      <c r="A8">
        <v>3</v>
      </c>
      <c r="B8" t="s">
        <v>518</v>
      </c>
      <c r="C8" t="s">
        <v>10</v>
      </c>
      <c r="D8" s="1">
        <v>45398</v>
      </c>
      <c r="E8" s="1">
        <v>45628</v>
      </c>
      <c r="F8" t="s">
        <v>894</v>
      </c>
      <c r="G8" t="s">
        <v>22</v>
      </c>
      <c r="H8" t="s">
        <v>895</v>
      </c>
      <c r="I8" t="s">
        <v>13</v>
      </c>
      <c r="J8" s="2">
        <v>3800</v>
      </c>
    </row>
    <row r="9" spans="1:11" x14ac:dyDescent="0.3">
      <c r="A9">
        <v>4</v>
      </c>
      <c r="B9" t="s">
        <v>896</v>
      </c>
      <c r="C9" t="s">
        <v>855</v>
      </c>
      <c r="D9" s="1">
        <v>45040</v>
      </c>
      <c r="E9" s="1">
        <v>45629</v>
      </c>
      <c r="F9" t="s">
        <v>897</v>
      </c>
      <c r="G9" t="s">
        <v>22</v>
      </c>
      <c r="H9" t="s">
        <v>898</v>
      </c>
      <c r="I9" t="s">
        <v>18</v>
      </c>
      <c r="J9" s="2">
        <v>13600</v>
      </c>
    </row>
    <row r="10" spans="1:11" x14ac:dyDescent="0.3">
      <c r="A10">
        <v>5</v>
      </c>
      <c r="B10" t="s">
        <v>931</v>
      </c>
      <c r="C10" t="s">
        <v>932</v>
      </c>
      <c r="D10" s="1">
        <v>45484</v>
      </c>
      <c r="E10" s="1">
        <v>45645</v>
      </c>
      <c r="F10" t="s">
        <v>933</v>
      </c>
      <c r="G10" t="s">
        <v>22</v>
      </c>
      <c r="H10" t="s">
        <v>934</v>
      </c>
      <c r="I10" t="s">
        <v>18</v>
      </c>
      <c r="J10" s="2">
        <v>20356.759999999998</v>
      </c>
    </row>
    <row r="11" spans="1:11" x14ac:dyDescent="0.3">
      <c r="A11">
        <v>6</v>
      </c>
      <c r="B11" t="s">
        <v>953</v>
      </c>
      <c r="C11" t="s">
        <v>954</v>
      </c>
      <c r="D11" s="1">
        <v>45518</v>
      </c>
      <c r="E11" s="1">
        <v>45629</v>
      </c>
      <c r="F11" t="s">
        <v>955</v>
      </c>
      <c r="G11" t="s">
        <v>22</v>
      </c>
      <c r="H11" t="s">
        <v>956</v>
      </c>
      <c r="I11" t="s">
        <v>18</v>
      </c>
      <c r="J11" s="2">
        <v>1588</v>
      </c>
    </row>
    <row r="12" spans="1:11" x14ac:dyDescent="0.3">
      <c r="A12">
        <v>7</v>
      </c>
      <c r="B12" t="s">
        <v>953</v>
      </c>
      <c r="C12" t="s">
        <v>954</v>
      </c>
      <c r="D12" s="1">
        <v>45518</v>
      </c>
      <c r="E12" s="1">
        <v>45629</v>
      </c>
      <c r="F12" t="s">
        <v>955</v>
      </c>
      <c r="G12" t="s">
        <v>22</v>
      </c>
      <c r="H12" t="s">
        <v>957</v>
      </c>
      <c r="I12" t="s">
        <v>18</v>
      </c>
      <c r="J12" s="2">
        <v>3585</v>
      </c>
    </row>
    <row r="13" spans="1:11" x14ac:dyDescent="0.3">
      <c r="A13">
        <v>8</v>
      </c>
      <c r="B13" t="s">
        <v>961</v>
      </c>
      <c r="C13" t="s">
        <v>962</v>
      </c>
      <c r="D13" s="1">
        <v>45565</v>
      </c>
      <c r="E13" s="1">
        <v>45632</v>
      </c>
      <c r="G13" t="s">
        <v>22</v>
      </c>
      <c r="H13" t="s">
        <v>963</v>
      </c>
      <c r="I13" t="s">
        <v>13</v>
      </c>
      <c r="J13" s="2">
        <v>2420</v>
      </c>
    </row>
    <row r="14" spans="1:11" x14ac:dyDescent="0.3">
      <c r="A14">
        <v>9</v>
      </c>
      <c r="B14" t="s">
        <v>977</v>
      </c>
      <c r="C14" t="s">
        <v>978</v>
      </c>
      <c r="D14" s="1">
        <v>45586</v>
      </c>
      <c r="E14" s="1">
        <v>45629</v>
      </c>
      <c r="F14" t="s">
        <v>979</v>
      </c>
      <c r="G14" t="s">
        <v>22</v>
      </c>
      <c r="H14" t="s">
        <v>980</v>
      </c>
      <c r="I14" t="s">
        <v>13</v>
      </c>
      <c r="J14" s="2">
        <v>4788</v>
      </c>
    </row>
    <row r="15" spans="1:11" x14ac:dyDescent="0.3">
      <c r="A15">
        <v>10</v>
      </c>
      <c r="B15" t="s">
        <v>981</v>
      </c>
      <c r="C15" t="s">
        <v>10</v>
      </c>
      <c r="D15" s="1">
        <v>45586</v>
      </c>
      <c r="E15" s="1">
        <v>45636</v>
      </c>
      <c r="F15" t="s">
        <v>982</v>
      </c>
      <c r="G15" t="s">
        <v>22</v>
      </c>
      <c r="H15" t="s">
        <v>983</v>
      </c>
      <c r="I15" t="s">
        <v>18</v>
      </c>
      <c r="J15" s="2">
        <v>2050</v>
      </c>
    </row>
    <row r="16" spans="1:11" x14ac:dyDescent="0.3">
      <c r="A16">
        <v>11</v>
      </c>
      <c r="B16" t="s">
        <v>984</v>
      </c>
      <c r="C16" t="s">
        <v>985</v>
      </c>
      <c r="D16" s="1">
        <v>45586</v>
      </c>
      <c r="E16" s="1">
        <v>45628</v>
      </c>
      <c r="F16" t="s">
        <v>986</v>
      </c>
      <c r="G16" t="s">
        <v>22</v>
      </c>
      <c r="H16" t="s">
        <v>987</v>
      </c>
      <c r="I16" t="s">
        <v>13</v>
      </c>
      <c r="J16" s="2">
        <v>1800</v>
      </c>
    </row>
    <row r="17" spans="1:10" x14ac:dyDescent="0.3">
      <c r="A17">
        <v>12</v>
      </c>
      <c r="B17" t="s">
        <v>988</v>
      </c>
      <c r="C17" t="s">
        <v>989</v>
      </c>
      <c r="D17" s="1">
        <v>45593</v>
      </c>
      <c r="E17" s="1">
        <v>45644</v>
      </c>
      <c r="F17" t="s">
        <v>990</v>
      </c>
      <c r="G17" t="s">
        <v>22</v>
      </c>
      <c r="H17" t="s">
        <v>991</v>
      </c>
      <c r="I17" t="s">
        <v>18</v>
      </c>
      <c r="J17" s="2">
        <v>1400</v>
      </c>
    </row>
    <row r="18" spans="1:10" x14ac:dyDescent="0.3">
      <c r="A18">
        <v>13</v>
      </c>
      <c r="B18" t="s">
        <v>992</v>
      </c>
      <c r="C18" t="s">
        <v>993</v>
      </c>
      <c r="D18" s="1">
        <v>45604</v>
      </c>
      <c r="E18" s="1">
        <v>45653</v>
      </c>
      <c r="F18" t="s">
        <v>994</v>
      </c>
      <c r="G18" t="s">
        <v>22</v>
      </c>
      <c r="H18" t="s">
        <v>995</v>
      </c>
      <c r="I18" t="s">
        <v>18</v>
      </c>
      <c r="J18" s="2">
        <v>4467.4799999999996</v>
      </c>
    </row>
    <row r="19" spans="1:10" x14ac:dyDescent="0.3">
      <c r="A19">
        <v>14</v>
      </c>
      <c r="B19" t="s">
        <v>996</v>
      </c>
      <c r="C19" t="s">
        <v>10</v>
      </c>
      <c r="D19" s="1">
        <v>45260</v>
      </c>
      <c r="E19" s="1">
        <v>45635</v>
      </c>
      <c r="F19" t="s">
        <v>997</v>
      </c>
      <c r="G19" t="s">
        <v>22</v>
      </c>
      <c r="H19" t="s">
        <v>998</v>
      </c>
      <c r="I19" t="s">
        <v>18</v>
      </c>
      <c r="J19" s="2">
        <v>14040</v>
      </c>
    </row>
    <row r="20" spans="1:10" x14ac:dyDescent="0.3">
      <c r="A20" s="81">
        <v>15</v>
      </c>
      <c r="B20" t="s">
        <v>999</v>
      </c>
      <c r="C20" t="s">
        <v>1000</v>
      </c>
      <c r="D20" s="1">
        <v>45596</v>
      </c>
      <c r="E20" s="1">
        <v>45629</v>
      </c>
      <c r="F20" t="s">
        <v>1001</v>
      </c>
      <c r="G20" t="s">
        <v>22</v>
      </c>
      <c r="H20" t="s">
        <v>1002</v>
      </c>
      <c r="I20" t="s">
        <v>18</v>
      </c>
      <c r="J20" s="2">
        <v>22393.22</v>
      </c>
    </row>
    <row r="21" spans="1:10" x14ac:dyDescent="0.3">
      <c r="D21" s="1"/>
      <c r="E21" s="1"/>
      <c r="J21" s="39">
        <f>SUM(J6:J20)</f>
        <v>102937.98</v>
      </c>
    </row>
    <row r="22" spans="1:10" x14ac:dyDescent="0.3">
      <c r="D22" s="1"/>
      <c r="E22" s="1"/>
      <c r="J22" s="2"/>
    </row>
    <row r="23" spans="1:10" x14ac:dyDescent="0.3">
      <c r="A23">
        <v>1</v>
      </c>
      <c r="B23" t="s">
        <v>924</v>
      </c>
      <c r="C23" t="s">
        <v>10</v>
      </c>
      <c r="D23" s="1">
        <v>45464</v>
      </c>
      <c r="E23" s="1">
        <v>45646</v>
      </c>
      <c r="F23" t="s">
        <v>925</v>
      </c>
      <c r="G23" t="s">
        <v>16</v>
      </c>
      <c r="H23" t="s">
        <v>926</v>
      </c>
      <c r="I23" t="s">
        <v>18</v>
      </c>
      <c r="J23" s="2">
        <v>1679285.46</v>
      </c>
    </row>
    <row r="24" spans="1:10" x14ac:dyDescent="0.3">
      <c r="A24" s="19">
        <v>2</v>
      </c>
      <c r="B24" t="s">
        <v>958</v>
      </c>
      <c r="C24" t="s">
        <v>10</v>
      </c>
      <c r="D24" s="1">
        <v>45545</v>
      </c>
      <c r="E24" s="1">
        <v>45636</v>
      </c>
      <c r="F24" t="s">
        <v>959</v>
      </c>
      <c r="G24" t="s">
        <v>16</v>
      </c>
      <c r="H24" t="s">
        <v>960</v>
      </c>
      <c r="I24" t="s">
        <v>18</v>
      </c>
      <c r="J24" s="2">
        <v>46682.28</v>
      </c>
    </row>
    <row r="25" spans="1:10" x14ac:dyDescent="0.3">
      <c r="A25" s="81">
        <v>3</v>
      </c>
      <c r="D25" s="1"/>
      <c r="E25" s="1"/>
      <c r="F25" t="s">
        <v>1009</v>
      </c>
      <c r="G25" t="s">
        <v>16</v>
      </c>
      <c r="H25" t="s">
        <v>1010</v>
      </c>
      <c r="I25" t="s">
        <v>18</v>
      </c>
      <c r="J25" s="64">
        <v>2800</v>
      </c>
    </row>
    <row r="26" spans="1:10" x14ac:dyDescent="0.3">
      <c r="D26" s="1"/>
      <c r="E26" s="1"/>
      <c r="J26" s="39">
        <f>SUM(J23:J25)</f>
        <v>1728767.74</v>
      </c>
    </row>
    <row r="27" spans="1:10" x14ac:dyDescent="0.3">
      <c r="D27" s="1"/>
      <c r="E27" s="1"/>
      <c r="J27" s="2"/>
    </row>
    <row r="28" spans="1:10" x14ac:dyDescent="0.3">
      <c r="A28">
        <v>2</v>
      </c>
      <c r="B28" t="s">
        <v>903</v>
      </c>
      <c r="C28" t="s">
        <v>904</v>
      </c>
      <c r="D28" s="1">
        <v>45439</v>
      </c>
      <c r="E28" s="1">
        <v>45653</v>
      </c>
      <c r="F28" t="s">
        <v>905</v>
      </c>
      <c r="G28" t="s">
        <v>41</v>
      </c>
      <c r="H28" t="s">
        <v>906</v>
      </c>
      <c r="I28" t="s">
        <v>18</v>
      </c>
      <c r="J28" s="2">
        <v>1996000</v>
      </c>
    </row>
    <row r="29" spans="1:10" x14ac:dyDescent="0.3">
      <c r="A29">
        <v>3</v>
      </c>
      <c r="B29" t="s">
        <v>913</v>
      </c>
      <c r="C29" t="s">
        <v>914</v>
      </c>
      <c r="D29" s="1">
        <v>45461</v>
      </c>
      <c r="E29" s="1">
        <v>45646</v>
      </c>
      <c r="F29" t="s">
        <v>915</v>
      </c>
      <c r="G29" t="s">
        <v>41</v>
      </c>
      <c r="H29" t="s">
        <v>916</v>
      </c>
      <c r="I29" t="s">
        <v>18</v>
      </c>
      <c r="J29" s="2">
        <v>62000</v>
      </c>
    </row>
    <row r="30" spans="1:10" x14ac:dyDescent="0.3">
      <c r="A30">
        <v>4</v>
      </c>
      <c r="B30" t="s">
        <v>913</v>
      </c>
      <c r="C30" t="s">
        <v>914</v>
      </c>
      <c r="D30" s="1">
        <v>45461</v>
      </c>
      <c r="E30" s="1">
        <v>45646</v>
      </c>
      <c r="F30" t="s">
        <v>917</v>
      </c>
      <c r="G30" t="s">
        <v>41</v>
      </c>
      <c r="H30" t="s">
        <v>918</v>
      </c>
      <c r="I30" t="s">
        <v>18</v>
      </c>
      <c r="J30" s="2">
        <v>9200</v>
      </c>
    </row>
    <row r="31" spans="1:10" x14ac:dyDescent="0.3">
      <c r="A31">
        <v>5</v>
      </c>
      <c r="B31" t="s">
        <v>913</v>
      </c>
      <c r="C31" t="s">
        <v>914</v>
      </c>
      <c r="D31" s="1">
        <v>45461</v>
      </c>
      <c r="E31" s="1">
        <v>45646</v>
      </c>
      <c r="F31" t="s">
        <v>917</v>
      </c>
      <c r="G31" t="s">
        <v>41</v>
      </c>
      <c r="H31" t="s">
        <v>919</v>
      </c>
      <c r="I31" t="s">
        <v>18</v>
      </c>
      <c r="J31" s="2">
        <v>26000</v>
      </c>
    </row>
    <row r="32" spans="1:10" x14ac:dyDescent="0.3">
      <c r="A32">
        <v>6</v>
      </c>
      <c r="B32" t="s">
        <v>927</v>
      </c>
      <c r="C32" t="s">
        <v>928</v>
      </c>
      <c r="D32" s="1">
        <v>45471</v>
      </c>
      <c r="E32" s="1">
        <v>45653</v>
      </c>
      <c r="F32" t="s">
        <v>929</v>
      </c>
      <c r="G32" t="s">
        <v>41</v>
      </c>
      <c r="H32" t="s">
        <v>930</v>
      </c>
      <c r="I32" t="s">
        <v>18</v>
      </c>
      <c r="J32" s="2">
        <v>1900000</v>
      </c>
    </row>
    <row r="33" spans="1:10" x14ac:dyDescent="0.3">
      <c r="A33">
        <v>7</v>
      </c>
      <c r="B33" t="s">
        <v>935</v>
      </c>
      <c r="C33" t="s">
        <v>936</v>
      </c>
      <c r="D33" s="1">
        <v>45484</v>
      </c>
      <c r="E33" s="1">
        <v>45652</v>
      </c>
      <c r="F33" t="s">
        <v>937</v>
      </c>
      <c r="G33" t="s">
        <v>41</v>
      </c>
      <c r="H33" t="s">
        <v>938</v>
      </c>
      <c r="I33" t="s">
        <v>18</v>
      </c>
      <c r="J33" s="2">
        <v>13000</v>
      </c>
    </row>
    <row r="34" spans="1:10" x14ac:dyDescent="0.3">
      <c r="A34">
        <v>8</v>
      </c>
      <c r="B34" t="s">
        <v>935</v>
      </c>
      <c r="C34" t="s">
        <v>936</v>
      </c>
      <c r="D34" s="1">
        <v>45484</v>
      </c>
      <c r="E34" s="1">
        <v>45652</v>
      </c>
      <c r="F34" t="s">
        <v>937</v>
      </c>
      <c r="G34" t="s">
        <v>41</v>
      </c>
      <c r="H34" t="s">
        <v>939</v>
      </c>
      <c r="I34" t="s">
        <v>18</v>
      </c>
      <c r="J34" s="2">
        <v>4473.84</v>
      </c>
    </row>
    <row r="35" spans="1:10" x14ac:dyDescent="0.3">
      <c r="A35">
        <v>9</v>
      </c>
      <c r="B35" t="s">
        <v>940</v>
      </c>
      <c r="C35" t="s">
        <v>941</v>
      </c>
      <c r="D35" s="1">
        <v>45485</v>
      </c>
      <c r="E35" s="1">
        <v>45657</v>
      </c>
      <c r="F35" t="s">
        <v>942</v>
      </c>
      <c r="G35" t="s">
        <v>41</v>
      </c>
      <c r="H35" t="s">
        <v>943</v>
      </c>
      <c r="I35" t="s">
        <v>18</v>
      </c>
      <c r="J35" s="2">
        <v>4740000</v>
      </c>
    </row>
    <row r="36" spans="1:10" x14ac:dyDescent="0.3">
      <c r="A36">
        <v>10</v>
      </c>
      <c r="B36" t="s">
        <v>944</v>
      </c>
      <c r="C36" t="s">
        <v>945</v>
      </c>
      <c r="D36" s="1">
        <v>45502</v>
      </c>
      <c r="E36" s="1">
        <v>45644</v>
      </c>
      <c r="F36" t="s">
        <v>946</v>
      </c>
      <c r="G36" t="s">
        <v>41</v>
      </c>
      <c r="H36" t="s">
        <v>947</v>
      </c>
      <c r="I36" t="s">
        <v>18</v>
      </c>
      <c r="J36" s="2">
        <v>92609.57</v>
      </c>
    </row>
    <row r="37" spans="1:10" x14ac:dyDescent="0.3">
      <c r="A37">
        <v>11</v>
      </c>
      <c r="B37" t="s">
        <v>944</v>
      </c>
      <c r="C37" t="s">
        <v>945</v>
      </c>
      <c r="D37" s="1">
        <v>45502</v>
      </c>
      <c r="E37" s="1">
        <v>45650</v>
      </c>
      <c r="F37" t="s">
        <v>946</v>
      </c>
      <c r="G37" t="s">
        <v>41</v>
      </c>
      <c r="H37" t="s">
        <v>948</v>
      </c>
      <c r="I37" t="s">
        <v>18</v>
      </c>
      <c r="J37" s="2">
        <v>61306.44</v>
      </c>
    </row>
    <row r="38" spans="1:10" x14ac:dyDescent="0.3">
      <c r="A38">
        <v>12</v>
      </c>
      <c r="B38" t="s">
        <v>964</v>
      </c>
      <c r="C38" t="s">
        <v>965</v>
      </c>
      <c r="D38" s="1">
        <v>45565</v>
      </c>
      <c r="E38" s="1">
        <v>45656</v>
      </c>
      <c r="F38" t="s">
        <v>966</v>
      </c>
      <c r="G38" t="s">
        <v>41</v>
      </c>
      <c r="H38" t="s">
        <v>967</v>
      </c>
      <c r="I38" t="s">
        <v>18</v>
      </c>
      <c r="J38" s="2">
        <v>1865000</v>
      </c>
    </row>
    <row r="39" spans="1:10" x14ac:dyDescent="0.3">
      <c r="A39">
        <v>13</v>
      </c>
      <c r="B39" t="s">
        <v>968</v>
      </c>
      <c r="C39" t="s">
        <v>969</v>
      </c>
      <c r="D39" s="1">
        <v>45565</v>
      </c>
      <c r="E39" s="1">
        <v>45639</v>
      </c>
      <c r="F39" t="s">
        <v>970</v>
      </c>
      <c r="G39" t="s">
        <v>41</v>
      </c>
      <c r="H39" t="s">
        <v>971</v>
      </c>
      <c r="I39" t="s">
        <v>18</v>
      </c>
      <c r="J39" s="2">
        <v>2499855.6</v>
      </c>
    </row>
    <row r="40" spans="1:10" x14ac:dyDescent="0.3">
      <c r="A40">
        <v>14</v>
      </c>
      <c r="B40" t="s">
        <v>972</v>
      </c>
      <c r="C40" t="s">
        <v>973</v>
      </c>
      <c r="D40" s="1">
        <v>45198</v>
      </c>
      <c r="E40" s="1">
        <v>45635</v>
      </c>
      <c r="F40" t="s">
        <v>974</v>
      </c>
      <c r="G40" t="s">
        <v>41</v>
      </c>
      <c r="H40" t="s">
        <v>975</v>
      </c>
      <c r="I40" t="s">
        <v>13</v>
      </c>
      <c r="J40" s="2">
        <v>196160</v>
      </c>
    </row>
    <row r="41" spans="1:10" x14ac:dyDescent="0.3">
      <c r="A41" s="81">
        <v>15</v>
      </c>
      <c r="B41" t="s">
        <v>972</v>
      </c>
      <c r="C41" t="s">
        <v>973</v>
      </c>
      <c r="D41" s="1">
        <v>45198</v>
      </c>
      <c r="E41" s="1">
        <v>45635</v>
      </c>
      <c r="F41" t="s">
        <v>974</v>
      </c>
      <c r="G41" t="s">
        <v>41</v>
      </c>
      <c r="H41" t="s">
        <v>976</v>
      </c>
      <c r="I41" t="s">
        <v>13</v>
      </c>
      <c r="J41" s="2">
        <v>69210</v>
      </c>
    </row>
    <row r="42" spans="1:10" x14ac:dyDescent="0.3">
      <c r="D42" s="1"/>
      <c r="E42" s="1"/>
      <c r="J42" s="39">
        <f>SUM(J28:J41)</f>
        <v>13534815.449999999</v>
      </c>
    </row>
    <row r="43" spans="1:10" x14ac:dyDescent="0.3">
      <c r="D43" s="1"/>
      <c r="E43" s="1"/>
      <c r="J43" s="2"/>
    </row>
    <row r="44" spans="1:10" x14ac:dyDescent="0.3">
      <c r="A44">
        <v>1</v>
      </c>
      <c r="B44" t="s">
        <v>319</v>
      </c>
      <c r="C44" t="s">
        <v>320</v>
      </c>
      <c r="D44" s="1">
        <v>44589</v>
      </c>
      <c r="E44" s="1">
        <v>45650</v>
      </c>
      <c r="F44" t="s">
        <v>888</v>
      </c>
      <c r="G44" t="s">
        <v>89</v>
      </c>
      <c r="H44" t="s">
        <v>322</v>
      </c>
      <c r="I44" t="s">
        <v>18</v>
      </c>
      <c r="J44" s="2">
        <v>283246.18</v>
      </c>
    </row>
    <row r="45" spans="1:10" x14ac:dyDescent="0.3">
      <c r="A45">
        <v>2</v>
      </c>
      <c r="B45" t="s">
        <v>281</v>
      </c>
      <c r="C45" t="s">
        <v>282</v>
      </c>
      <c r="D45" s="1">
        <v>45013</v>
      </c>
      <c r="E45" s="1">
        <v>45629</v>
      </c>
      <c r="F45" t="s">
        <v>892</v>
      </c>
      <c r="G45" t="s">
        <v>89</v>
      </c>
      <c r="H45" t="s">
        <v>893</v>
      </c>
      <c r="I45" t="s">
        <v>18</v>
      </c>
      <c r="J45" s="2">
        <v>41710</v>
      </c>
    </row>
    <row r="46" spans="1:10" x14ac:dyDescent="0.3">
      <c r="A46">
        <v>3</v>
      </c>
      <c r="B46" t="s">
        <v>907</v>
      </c>
      <c r="C46" t="s">
        <v>908</v>
      </c>
      <c r="D46" s="1">
        <v>45449</v>
      </c>
      <c r="E46" s="1">
        <v>45644</v>
      </c>
      <c r="F46" t="s">
        <v>909</v>
      </c>
      <c r="G46" t="s">
        <v>89</v>
      </c>
      <c r="H46" t="s">
        <v>910</v>
      </c>
      <c r="I46" t="s">
        <v>13</v>
      </c>
      <c r="J46" s="2">
        <v>518756.4</v>
      </c>
    </row>
    <row r="47" spans="1:10" x14ac:dyDescent="0.3">
      <c r="A47">
        <v>4</v>
      </c>
      <c r="B47" t="s">
        <v>907</v>
      </c>
      <c r="C47" t="s">
        <v>908</v>
      </c>
      <c r="D47" s="1">
        <v>45449</v>
      </c>
      <c r="E47" s="1">
        <v>45644</v>
      </c>
      <c r="F47" t="s">
        <v>909</v>
      </c>
      <c r="G47" t="s">
        <v>89</v>
      </c>
      <c r="H47" t="s">
        <v>911</v>
      </c>
      <c r="I47" t="s">
        <v>13</v>
      </c>
      <c r="J47" s="2">
        <v>878400</v>
      </c>
    </row>
    <row r="48" spans="1:10" x14ac:dyDescent="0.3">
      <c r="A48">
        <v>5</v>
      </c>
      <c r="B48" t="s">
        <v>907</v>
      </c>
      <c r="C48" t="s">
        <v>908</v>
      </c>
      <c r="D48" s="1">
        <v>45449</v>
      </c>
      <c r="E48" s="1">
        <v>45644</v>
      </c>
      <c r="F48" t="s">
        <v>909</v>
      </c>
      <c r="G48" t="s">
        <v>89</v>
      </c>
      <c r="H48" t="s">
        <v>912</v>
      </c>
      <c r="I48" t="s">
        <v>13</v>
      </c>
      <c r="J48" s="2">
        <v>343438.2</v>
      </c>
    </row>
    <row r="49" spans="1:11" x14ac:dyDescent="0.3">
      <c r="A49">
        <v>6</v>
      </c>
      <c r="B49" t="s">
        <v>907</v>
      </c>
      <c r="C49" t="s">
        <v>908</v>
      </c>
      <c r="D49" s="1">
        <v>45449</v>
      </c>
      <c r="E49" s="1">
        <v>45644</v>
      </c>
      <c r="F49" t="s">
        <v>909</v>
      </c>
      <c r="G49" t="s">
        <v>89</v>
      </c>
      <c r="H49" t="s">
        <v>912</v>
      </c>
      <c r="I49" t="s">
        <v>13</v>
      </c>
      <c r="J49" s="2">
        <v>959400</v>
      </c>
    </row>
    <row r="50" spans="1:11" x14ac:dyDescent="0.3">
      <c r="A50">
        <v>7</v>
      </c>
      <c r="B50" t="s">
        <v>920</v>
      </c>
      <c r="C50" t="s">
        <v>921</v>
      </c>
      <c r="D50" s="1">
        <v>45463</v>
      </c>
      <c r="E50" s="1">
        <v>45631</v>
      </c>
      <c r="F50" t="s">
        <v>922</v>
      </c>
      <c r="G50" t="s">
        <v>89</v>
      </c>
      <c r="H50" t="s">
        <v>923</v>
      </c>
      <c r="I50" t="s">
        <v>18</v>
      </c>
      <c r="J50" s="2">
        <v>295901.44</v>
      </c>
    </row>
    <row r="51" spans="1:11" x14ac:dyDescent="0.3">
      <c r="A51">
        <v>8</v>
      </c>
      <c r="B51" t="s">
        <v>508</v>
      </c>
      <c r="C51" t="s">
        <v>509</v>
      </c>
      <c r="D51" s="1">
        <v>44900</v>
      </c>
      <c r="E51" s="1">
        <v>45631</v>
      </c>
      <c r="F51" t="s">
        <v>1007</v>
      </c>
      <c r="G51" t="s">
        <v>89</v>
      </c>
      <c r="H51" t="s">
        <v>1008</v>
      </c>
      <c r="I51" t="s">
        <v>18</v>
      </c>
      <c r="J51" s="2">
        <v>108062.63</v>
      </c>
    </row>
    <row r="52" spans="1:11" x14ac:dyDescent="0.3">
      <c r="A52" s="81">
        <v>9</v>
      </c>
      <c r="B52" t="s">
        <v>1003</v>
      </c>
      <c r="C52" t="s">
        <v>1004</v>
      </c>
      <c r="D52" s="1">
        <v>44890</v>
      </c>
      <c r="E52" s="1">
        <v>45635</v>
      </c>
      <c r="F52" t="s">
        <v>1005</v>
      </c>
      <c r="G52" t="s">
        <v>89</v>
      </c>
      <c r="H52" t="s">
        <v>1006</v>
      </c>
      <c r="I52" t="s">
        <v>13</v>
      </c>
      <c r="J52" s="2">
        <v>2065974</v>
      </c>
    </row>
    <row r="53" spans="1:11" x14ac:dyDescent="0.3">
      <c r="J53" s="39">
        <f>SUM(J44:J52)</f>
        <v>5494888.8499999996</v>
      </c>
    </row>
    <row r="54" spans="1:11" x14ac:dyDescent="0.3">
      <c r="J54" s="39"/>
    </row>
    <row r="55" spans="1:11" x14ac:dyDescent="0.3">
      <c r="J55" s="55">
        <f>SUM(J53,J42,J26,J21,J4)</f>
        <v>30932499.039999995</v>
      </c>
      <c r="K55" s="64">
        <v>31032528.859999999</v>
      </c>
    </row>
    <row r="56" spans="1:11" x14ac:dyDescent="0.3">
      <c r="K56" s="64">
        <f>J55-K55</f>
        <v>-100029.82000000402</v>
      </c>
    </row>
    <row r="59" spans="1:11" x14ac:dyDescent="0.3">
      <c r="G59" s="64"/>
      <c r="K59" s="1"/>
    </row>
    <row r="60" spans="1:11" x14ac:dyDescent="0.3">
      <c r="G60" s="64"/>
      <c r="K60"/>
    </row>
    <row r="61" spans="1:11" x14ac:dyDescent="0.3">
      <c r="G61" s="64"/>
      <c r="K61"/>
    </row>
  </sheetData>
  <autoFilter ref="B1:M1" xr:uid="{000AC63F-2EB2-4080-8548-60BDFFF0524D}"/>
  <sortState xmlns:xlrd2="http://schemas.microsoft.com/office/spreadsheetml/2017/richdata2" ref="B2:J51">
    <sortCondition ref="G2:G5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38BB-DD81-4ABA-84EB-0C507A776052}">
  <dimension ref="A1:E13"/>
  <sheetViews>
    <sheetView tabSelected="1" workbookViewId="0">
      <selection activeCell="H12" sqref="H12"/>
    </sheetView>
  </sheetViews>
  <sheetFormatPr defaultRowHeight="14.4" x14ac:dyDescent="0.3"/>
  <cols>
    <col min="1" max="1" width="19.21875" bestFit="1" customWidth="1"/>
    <col min="2" max="2" width="14.5546875" customWidth="1"/>
    <col min="3" max="3" width="25.44140625" customWidth="1"/>
    <col min="4" max="4" width="20.77734375" customWidth="1"/>
    <col min="5" max="5" width="17.5546875" style="64" customWidth="1"/>
  </cols>
  <sheetData>
    <row r="1" spans="1:4" ht="15" thickBot="1" x14ac:dyDescent="0.35">
      <c r="A1" s="82" t="s">
        <v>1027</v>
      </c>
      <c r="B1" s="83"/>
      <c r="C1" s="84"/>
    </row>
    <row r="2" spans="1:4" x14ac:dyDescent="0.3">
      <c r="A2" s="65" t="s">
        <v>1011</v>
      </c>
      <c r="B2" s="66" t="s">
        <v>1012</v>
      </c>
      <c r="C2" s="67" t="s">
        <v>1013</v>
      </c>
    </row>
    <row r="3" spans="1:4" x14ac:dyDescent="0.3">
      <c r="A3" s="68" t="s">
        <v>1014</v>
      </c>
      <c r="B3" s="69">
        <f>JANEIRO!A19+FEVEREIRO!A8+MARÇO!A11+ABRIL!A20+MAIO!A9+JUNHO!A21+JULHO!A27+AGOSTO!A25+SETEMBRO!A12+OUTUBRO!A35+NOVEMBRO!A9+DEZEMBRO!A20</f>
        <v>173</v>
      </c>
      <c r="C3" s="70">
        <f>JANEIRO!N20+FEVEREIRO!N9+MARÇO!N12+ABRIL!J21+MAIO!J10+JUNHO!J22+JULHO!J28+AGOSTO!J26+SETEMBRO!J13+OUTUBRO!J36+NOVEMBRO!J10+DEZEMBRO!J21</f>
        <v>1794015.69</v>
      </c>
      <c r="D3" s="2"/>
    </row>
    <row r="4" spans="1:4" x14ac:dyDescent="0.3">
      <c r="A4" s="68" t="s">
        <v>1025</v>
      </c>
      <c r="B4" s="69">
        <f>JULHO!A30+OUTUBRO!A39</f>
        <v>3</v>
      </c>
      <c r="C4" s="70">
        <f>JULHO!J31+OUTUBRO!J40</f>
        <v>4060037.74</v>
      </c>
      <c r="D4" s="2"/>
    </row>
    <row r="5" spans="1:4" x14ac:dyDescent="0.3">
      <c r="A5" s="68" t="s">
        <v>1026</v>
      </c>
      <c r="B5" s="69">
        <f>MAIO!A5+JUNHO!A7+JULHO!A4+AGOSTO!A5</f>
        <v>11</v>
      </c>
      <c r="C5" s="70">
        <f>MAIO!J6+JUNHO!J8+JULHO!J5+AGOSTO!J6</f>
        <v>11733953.59</v>
      </c>
      <c r="D5" s="2"/>
    </row>
    <row r="6" spans="1:4" x14ac:dyDescent="0.3">
      <c r="A6" s="68" t="s">
        <v>1015</v>
      </c>
      <c r="B6" s="69">
        <f>JANEIRO!A23+FEVEREIRO!A11+MARÇO!A15+ABRIL!A23+MAIO!A12+JUNHO!A24+JULHO!A41+AGOSTO!A31+SETEMBRO!A17+OUTUBRO!A42+NOVEMBRO!A12+DEZEMBRO!A25</f>
        <v>29</v>
      </c>
      <c r="C6" s="70">
        <f>JANEIRO!N24+FEVEREIRO!N12+MARÇO!N16+ABRIL!J24+MAIO!J13+JUNHO!J25+JULHO!J42+AGOSTO!J32+SETEMBRO!J18+OUTUBRO!J43+NOVEMBRO!J13+DEZEMBRO!J26</f>
        <v>16553514.130000001</v>
      </c>
      <c r="D6" s="2"/>
    </row>
    <row r="7" spans="1:4" x14ac:dyDescent="0.3">
      <c r="A7" s="68" t="s">
        <v>1016</v>
      </c>
      <c r="B7" s="69">
        <f>JANEIRO!A26+FEVEREIRO!A14+MARÇO!A20+ABRIL!A26+JULHO!A47+AGOSTO!A34+SETEMBRO!A28+OUTUBRO!A52+NOVEMBRO!A21+DEZEMBRO!A41</f>
        <v>50</v>
      </c>
      <c r="C7" s="70">
        <f>JANEIRO!N27+FEVEREIRO!N15+MARÇO!N21+ABRIL!J27+JULHO!J48+AGOSTO!J35+SETEMBRO!J29+OUTUBRO!J53+NOVEMBRO!J22+DEZEMBRO!J42</f>
        <v>91908876.359999999</v>
      </c>
      <c r="D7" s="2"/>
    </row>
    <row r="8" spans="1:4" x14ac:dyDescent="0.3">
      <c r="A8" s="68" t="s">
        <v>1017</v>
      </c>
      <c r="B8" s="69" t="s">
        <v>1018</v>
      </c>
      <c r="C8" s="71" t="s">
        <v>1018</v>
      </c>
    </row>
    <row r="9" spans="1:4" x14ac:dyDescent="0.3">
      <c r="A9" s="68" t="s">
        <v>1019</v>
      </c>
      <c r="B9" s="72">
        <f>FEVEREIRO!A19+MARÇO!A23+ABRIL!A30+JUNHO!A28+JULHO!A50+AGOSTO!A38+OUTUBRO!A56+DEZEMBRO!A52</f>
        <v>22</v>
      </c>
      <c r="C9" s="70">
        <f>FEVEREIRO!N20+MARÇO!N24+ABRIL!J31+JUNHO!J29+JULHO!J51+AGOSTO!J39+OUTUBRO!J57+DEZEMBRO!J53</f>
        <v>13179596.219999999</v>
      </c>
    </row>
    <row r="10" spans="1:4" x14ac:dyDescent="0.3">
      <c r="A10" s="68" t="s">
        <v>377</v>
      </c>
      <c r="B10" s="69">
        <f>JUNHO!A2+AGOSTO!A2+OUTUBRO!A4+DEZEMBRO!A3</f>
        <v>7</v>
      </c>
      <c r="C10" s="73">
        <f>JUNHO!J3+AGOSTO!J3+OUTUBRO!J5+DEZEMBRO!J4</f>
        <v>136887854.94</v>
      </c>
      <c r="D10" s="2"/>
    </row>
    <row r="11" spans="1:4" x14ac:dyDescent="0.3">
      <c r="A11" s="68" t="s">
        <v>1020</v>
      </c>
      <c r="B11" s="72" t="s">
        <v>1018</v>
      </c>
      <c r="C11" s="71" t="s">
        <v>1018</v>
      </c>
    </row>
    <row r="12" spans="1:4" ht="15" thickBot="1" x14ac:dyDescent="0.35">
      <c r="A12" s="74" t="s">
        <v>1021</v>
      </c>
      <c r="B12" s="75" t="s">
        <v>1018</v>
      </c>
      <c r="C12" s="76">
        <f>[1]TOTAL!$D$14</f>
        <v>115469.49</v>
      </c>
    </row>
    <row r="13" spans="1:4" ht="15" thickBot="1" x14ac:dyDescent="0.35">
      <c r="A13" s="77" t="s">
        <v>1022</v>
      </c>
      <c r="B13" s="78">
        <f>SUM(B3:B10)</f>
        <v>295</v>
      </c>
      <c r="C13" s="79">
        <f>SUM(C3:C12)</f>
        <v>276233318.15999997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FCCC9-07E1-48EF-935A-D45EEC9E63F9}">
  <dimension ref="A1:R32"/>
  <sheetViews>
    <sheetView zoomScale="70" zoomScaleNormal="70" workbookViewId="0">
      <pane ySplit="1" topLeftCell="A2" activePane="bottomLeft" state="frozen"/>
      <selection pane="bottomLeft" activeCell="L29" sqref="L29"/>
    </sheetView>
  </sheetViews>
  <sheetFormatPr defaultRowHeight="14.4" x14ac:dyDescent="0.3"/>
  <cols>
    <col min="1" max="1" width="9.44140625" customWidth="1"/>
    <col min="2" max="2" width="25" bestFit="1" customWidth="1"/>
    <col min="3" max="3" width="20.21875" bestFit="1" customWidth="1"/>
    <col min="4" max="4" width="14.21875" customWidth="1"/>
    <col min="5" max="6" width="14.21875" hidden="1" customWidth="1"/>
    <col min="7" max="7" width="16.21875" bestFit="1" customWidth="1"/>
    <col min="8" max="9" width="16.21875" hidden="1" customWidth="1"/>
    <col min="10" max="10" width="30.44140625" customWidth="1"/>
    <col min="11" max="11" width="22.77734375" bestFit="1" customWidth="1"/>
    <col min="12" max="12" width="77.77734375" customWidth="1"/>
    <col min="13" max="13" width="16" bestFit="1" customWidth="1"/>
    <col min="14" max="14" width="20.21875" bestFit="1" customWidth="1"/>
    <col min="15" max="15" width="17" style="41" hidden="1" customWidth="1"/>
    <col min="16" max="16" width="17" style="42" hidden="1" customWidth="1"/>
    <col min="17" max="17" width="0" style="49" hidden="1" customWidth="1"/>
  </cols>
  <sheetData>
    <row r="1" spans="1:18" s="3" customFormat="1" x14ac:dyDescent="0.3">
      <c r="A1" s="3" t="s">
        <v>1023</v>
      </c>
      <c r="B1" s="3" t="s">
        <v>0</v>
      </c>
      <c r="C1" s="3" t="s">
        <v>1</v>
      </c>
      <c r="D1" s="3" t="s">
        <v>2</v>
      </c>
      <c r="E1" s="22" t="s">
        <v>131</v>
      </c>
      <c r="F1" s="22" t="s">
        <v>132</v>
      </c>
      <c r="G1" s="3" t="s">
        <v>3</v>
      </c>
      <c r="H1" s="23" t="s">
        <v>133</v>
      </c>
      <c r="I1" s="23" t="s">
        <v>134</v>
      </c>
      <c r="J1" s="3" t="s">
        <v>4</v>
      </c>
      <c r="K1" s="3" t="s">
        <v>5</v>
      </c>
      <c r="L1" s="3" t="s">
        <v>6</v>
      </c>
      <c r="M1" s="3" t="s">
        <v>7</v>
      </c>
      <c r="N1" s="3" t="s">
        <v>8</v>
      </c>
      <c r="O1" s="29" t="s">
        <v>135</v>
      </c>
      <c r="P1" s="30" t="s">
        <v>136</v>
      </c>
      <c r="Q1" s="31" t="s">
        <v>137</v>
      </c>
    </row>
    <row r="2" spans="1:18" s="3" customFormat="1" x14ac:dyDescent="0.3">
      <c r="A2">
        <v>1</v>
      </c>
      <c r="B2" t="s">
        <v>105</v>
      </c>
      <c r="C2" t="s">
        <v>106</v>
      </c>
      <c r="D2" s="1">
        <v>45112</v>
      </c>
      <c r="E2" s="1"/>
      <c r="F2" s="1"/>
      <c r="G2" s="12">
        <v>45329</v>
      </c>
      <c r="H2" s="12"/>
      <c r="I2" s="12"/>
      <c r="J2" t="s">
        <v>107</v>
      </c>
      <c r="K2" t="s">
        <v>22</v>
      </c>
      <c r="L2" t="s">
        <v>114</v>
      </c>
      <c r="M2" t="s">
        <v>13</v>
      </c>
      <c r="N2" s="2">
        <v>900</v>
      </c>
      <c r="O2" s="43"/>
      <c r="P2" s="44"/>
      <c r="Q2" s="48"/>
    </row>
    <row r="3" spans="1:18" s="3" customFormat="1" x14ac:dyDescent="0.3">
      <c r="A3">
        <v>2</v>
      </c>
      <c r="B3" t="s">
        <v>108</v>
      </c>
      <c r="C3" t="s">
        <v>109</v>
      </c>
      <c r="D3" s="1">
        <v>45189</v>
      </c>
      <c r="E3" s="1"/>
      <c r="F3" s="1"/>
      <c r="G3" s="12">
        <v>45329</v>
      </c>
      <c r="H3" s="12"/>
      <c r="I3" s="12"/>
      <c r="J3" t="s">
        <v>110</v>
      </c>
      <c r="K3" t="s">
        <v>22</v>
      </c>
      <c r="L3" t="s">
        <v>115</v>
      </c>
      <c r="M3" t="s">
        <v>18</v>
      </c>
      <c r="N3" s="2">
        <v>9072</v>
      </c>
      <c r="O3" s="43"/>
      <c r="P3" s="44"/>
      <c r="Q3" s="48"/>
    </row>
    <row r="4" spans="1:18" x14ac:dyDescent="0.3">
      <c r="A4">
        <v>3</v>
      </c>
      <c r="B4" t="s">
        <v>91</v>
      </c>
      <c r="C4" t="s">
        <v>92</v>
      </c>
      <c r="D4" s="1">
        <v>45215</v>
      </c>
      <c r="E4" s="1"/>
      <c r="F4" s="1"/>
      <c r="G4" s="1">
        <v>45344</v>
      </c>
      <c r="H4" s="1"/>
      <c r="I4" s="1"/>
      <c r="J4" t="s">
        <v>93</v>
      </c>
      <c r="K4" t="s">
        <v>22</v>
      </c>
      <c r="L4" t="s">
        <v>94</v>
      </c>
      <c r="M4" t="s">
        <v>18</v>
      </c>
      <c r="N4" s="2">
        <v>1690</v>
      </c>
    </row>
    <row r="5" spans="1:18" x14ac:dyDescent="0.3">
      <c r="A5">
        <v>4</v>
      </c>
      <c r="B5" t="s">
        <v>95</v>
      </c>
      <c r="C5" t="s">
        <v>96</v>
      </c>
      <c r="D5" s="1">
        <v>45237</v>
      </c>
      <c r="E5" s="1"/>
      <c r="F5" s="1"/>
      <c r="G5" s="1">
        <v>45344</v>
      </c>
      <c r="H5" s="1"/>
      <c r="I5" s="1"/>
      <c r="J5" t="s">
        <v>97</v>
      </c>
      <c r="K5" t="s">
        <v>22</v>
      </c>
      <c r="L5" t="s">
        <v>98</v>
      </c>
      <c r="M5" t="s">
        <v>13</v>
      </c>
      <c r="N5" s="2">
        <v>1848</v>
      </c>
    </row>
    <row r="6" spans="1:18" x14ac:dyDescent="0.3">
      <c r="A6">
        <v>5</v>
      </c>
      <c r="B6" t="s">
        <v>111</v>
      </c>
      <c r="C6" t="s">
        <v>112</v>
      </c>
      <c r="D6" s="1">
        <v>45246</v>
      </c>
      <c r="E6" s="1"/>
      <c r="F6" s="1"/>
      <c r="G6" s="12">
        <v>45350</v>
      </c>
      <c r="H6" s="12"/>
      <c r="I6" s="12"/>
      <c r="J6" t="s">
        <v>113</v>
      </c>
      <c r="K6" t="s">
        <v>22</v>
      </c>
      <c r="L6" t="s">
        <v>116</v>
      </c>
      <c r="M6" t="s">
        <v>13</v>
      </c>
      <c r="N6" s="2">
        <v>39811.64</v>
      </c>
    </row>
    <row r="7" spans="1:18" x14ac:dyDescent="0.3">
      <c r="A7">
        <v>6</v>
      </c>
      <c r="B7" t="s">
        <v>99</v>
      </c>
      <c r="C7" t="s">
        <v>10</v>
      </c>
      <c r="D7" s="1">
        <v>45278</v>
      </c>
      <c r="E7" s="1"/>
      <c r="F7" s="1"/>
      <c r="G7" s="1">
        <v>45329</v>
      </c>
      <c r="H7" s="1"/>
      <c r="I7" s="1"/>
      <c r="J7" t="s">
        <v>100</v>
      </c>
      <c r="K7" t="s">
        <v>22</v>
      </c>
      <c r="L7" t="s">
        <v>101</v>
      </c>
      <c r="M7" t="s">
        <v>18</v>
      </c>
      <c r="N7" s="2">
        <v>3159</v>
      </c>
    </row>
    <row r="8" spans="1:18" x14ac:dyDescent="0.3">
      <c r="A8" s="81">
        <v>7</v>
      </c>
      <c r="B8" s="19" t="s">
        <v>120</v>
      </c>
      <c r="C8" s="19"/>
      <c r="D8" s="20">
        <v>45307</v>
      </c>
      <c r="E8" s="20"/>
      <c r="F8" s="20"/>
      <c r="G8" s="20">
        <v>45342</v>
      </c>
      <c r="H8" s="20"/>
      <c r="I8" s="20"/>
      <c r="J8" s="19" t="s">
        <v>121</v>
      </c>
      <c r="K8" t="s">
        <v>22</v>
      </c>
      <c r="L8" s="19" t="s">
        <v>129</v>
      </c>
      <c r="M8" t="s">
        <v>18</v>
      </c>
      <c r="N8" s="2">
        <v>237</v>
      </c>
    </row>
    <row r="9" spans="1:18" x14ac:dyDescent="0.3">
      <c r="D9" s="1"/>
      <c r="E9" s="1"/>
      <c r="F9" s="1"/>
      <c r="G9" s="1"/>
      <c r="H9" s="1"/>
      <c r="I9" s="1"/>
      <c r="N9" s="4">
        <f>SUM(N2:N8)</f>
        <v>56717.64</v>
      </c>
    </row>
    <row r="10" spans="1:18" x14ac:dyDescent="0.3">
      <c r="D10" s="1"/>
      <c r="E10" s="1"/>
      <c r="F10" s="1"/>
      <c r="G10" s="1"/>
      <c r="H10" s="1"/>
      <c r="I10" s="1"/>
      <c r="N10" s="2"/>
    </row>
    <row r="11" spans="1:18" x14ac:dyDescent="0.3">
      <c r="A11" s="81">
        <v>1</v>
      </c>
      <c r="B11" t="s">
        <v>102</v>
      </c>
      <c r="C11" t="s">
        <v>10</v>
      </c>
      <c r="D11" s="1">
        <v>45287</v>
      </c>
      <c r="E11" s="1"/>
      <c r="F11" s="1"/>
      <c r="G11" s="1">
        <v>45329</v>
      </c>
      <c r="H11" s="1"/>
      <c r="I11" s="1"/>
      <c r="J11" t="s">
        <v>103</v>
      </c>
      <c r="K11" t="s">
        <v>16</v>
      </c>
      <c r="L11" t="s">
        <v>104</v>
      </c>
      <c r="M11" t="s">
        <v>18</v>
      </c>
      <c r="N11" s="2">
        <v>34900.6</v>
      </c>
    </row>
    <row r="12" spans="1:18" x14ac:dyDescent="0.3">
      <c r="D12" s="1"/>
      <c r="E12" s="1"/>
      <c r="F12" s="1"/>
      <c r="G12" s="1"/>
      <c r="H12" s="1"/>
      <c r="I12" s="1"/>
      <c r="N12" s="4">
        <f>SUM(N11)</f>
        <v>34900.6</v>
      </c>
    </row>
    <row r="13" spans="1:18" x14ac:dyDescent="0.3">
      <c r="D13" s="1"/>
      <c r="E13" s="1"/>
      <c r="F13" s="1"/>
      <c r="G13" s="1"/>
      <c r="H13" s="1"/>
      <c r="I13" s="1"/>
      <c r="N13" s="2"/>
    </row>
    <row r="14" spans="1:18" s="3" customFormat="1" x14ac:dyDescent="0.3">
      <c r="A14">
        <v>1</v>
      </c>
      <c r="B14" s="24" t="s">
        <v>194</v>
      </c>
      <c r="C14" s="25" t="s">
        <v>117</v>
      </c>
      <c r="D14" s="26">
        <v>45019</v>
      </c>
      <c r="E14" s="26">
        <v>45210</v>
      </c>
      <c r="F14" s="26">
        <v>45281</v>
      </c>
      <c r="G14" s="26">
        <v>45336</v>
      </c>
      <c r="H14" s="40">
        <f>G14-E14</f>
        <v>126</v>
      </c>
      <c r="I14" s="40">
        <f>G14-F14</f>
        <v>55</v>
      </c>
      <c r="J14" s="25" t="s">
        <v>118</v>
      </c>
      <c r="K14" s="3" t="s">
        <v>41</v>
      </c>
      <c r="L14" s="25" t="s">
        <v>119</v>
      </c>
      <c r="M14" s="3" t="s">
        <v>18</v>
      </c>
      <c r="N14" s="21">
        <v>1456000</v>
      </c>
      <c r="O14" s="53">
        <v>1954107.55</v>
      </c>
      <c r="P14" s="53">
        <f>O14-N14</f>
        <v>498107.55000000005</v>
      </c>
      <c r="Q14" s="54">
        <f>(N14/O14)-1</f>
        <v>-0.25490283275349923</v>
      </c>
      <c r="R14" s="3" t="s">
        <v>197</v>
      </c>
    </row>
    <row r="15" spans="1:18" x14ac:dyDescent="0.3">
      <c r="D15" s="1"/>
      <c r="E15" s="1"/>
      <c r="F15" s="1"/>
      <c r="G15" s="1"/>
      <c r="H15" s="1"/>
      <c r="I15" s="1"/>
      <c r="N15" s="4">
        <f>SUM(N14)</f>
        <v>1456000</v>
      </c>
    </row>
    <row r="16" spans="1:18" x14ac:dyDescent="0.3">
      <c r="D16" s="1"/>
      <c r="E16" s="1"/>
      <c r="F16" s="1"/>
      <c r="G16" s="1"/>
      <c r="H16" s="1"/>
      <c r="I16" s="1"/>
      <c r="N16" s="2"/>
    </row>
    <row r="17" spans="1:17" x14ac:dyDescent="0.3">
      <c r="A17">
        <v>1</v>
      </c>
      <c r="B17" t="s">
        <v>86</v>
      </c>
      <c r="C17" t="s">
        <v>87</v>
      </c>
      <c r="D17" s="1">
        <v>44489</v>
      </c>
      <c r="E17" s="1"/>
      <c r="F17" s="1"/>
      <c r="G17" s="1">
        <v>45330</v>
      </c>
      <c r="H17" s="1"/>
      <c r="I17" s="1"/>
      <c r="J17" t="s">
        <v>88</v>
      </c>
      <c r="K17" t="s">
        <v>89</v>
      </c>
      <c r="L17" t="s">
        <v>90</v>
      </c>
      <c r="M17" t="s">
        <v>13</v>
      </c>
      <c r="N17" s="2">
        <v>47000</v>
      </c>
    </row>
    <row r="18" spans="1:17" x14ac:dyDescent="0.3">
      <c r="A18">
        <v>2</v>
      </c>
      <c r="B18" s="19" t="s">
        <v>128</v>
      </c>
      <c r="C18" s="19" t="s">
        <v>122</v>
      </c>
      <c r="D18" s="20">
        <v>44950</v>
      </c>
      <c r="E18" s="20"/>
      <c r="F18" s="20"/>
      <c r="G18" s="20">
        <v>45329</v>
      </c>
      <c r="H18" s="20"/>
      <c r="I18" s="20"/>
      <c r="J18" s="19" t="s">
        <v>123</v>
      </c>
      <c r="K18" t="s">
        <v>89</v>
      </c>
      <c r="L18" s="19" t="s">
        <v>124</v>
      </c>
      <c r="M18" t="s">
        <v>18</v>
      </c>
      <c r="N18" s="18">
        <v>16393.599999999999</v>
      </c>
    </row>
    <row r="19" spans="1:17" x14ac:dyDescent="0.3">
      <c r="A19" s="81">
        <v>3</v>
      </c>
      <c r="B19" s="19" t="s">
        <v>127</v>
      </c>
      <c r="C19" s="19" t="s">
        <v>125</v>
      </c>
      <c r="D19" s="20">
        <v>44763</v>
      </c>
      <c r="E19" s="20"/>
      <c r="F19" s="20"/>
      <c r="G19" s="20">
        <v>45344</v>
      </c>
      <c r="H19" s="20"/>
      <c r="I19" s="20"/>
      <c r="J19" s="19" t="s">
        <v>126</v>
      </c>
      <c r="K19" t="s">
        <v>89</v>
      </c>
      <c r="L19" s="19" t="s">
        <v>130</v>
      </c>
      <c r="M19" t="s">
        <v>13</v>
      </c>
      <c r="N19" s="18">
        <v>13749</v>
      </c>
    </row>
    <row r="20" spans="1:17" x14ac:dyDescent="0.3">
      <c r="N20" s="4">
        <f>SUM(N17:N19)</f>
        <v>77142.600000000006</v>
      </c>
    </row>
    <row r="22" spans="1:17" x14ac:dyDescent="0.3">
      <c r="N22" s="21">
        <f>SUM(N20,N15,N12,N9)</f>
        <v>1624760.84</v>
      </c>
    </row>
    <row r="26" spans="1:17" s="19" customFormat="1" x14ac:dyDescent="0.3">
      <c r="O26" s="45"/>
      <c r="P26" s="45"/>
      <c r="Q26" s="50"/>
    </row>
    <row r="27" spans="1:17" s="19" customFormat="1" x14ac:dyDescent="0.3">
      <c r="D27" s="20"/>
      <c r="E27" s="20"/>
      <c r="F27" s="20"/>
      <c r="G27" s="20"/>
      <c r="H27" s="20"/>
      <c r="I27" s="20"/>
      <c r="K27" s="18"/>
      <c r="O27" s="45"/>
      <c r="P27" s="45"/>
      <c r="Q27" s="50"/>
    </row>
    <row r="28" spans="1:17" s="19" customFormat="1" x14ac:dyDescent="0.3">
      <c r="D28" s="20"/>
      <c r="E28" s="20"/>
      <c r="F28" s="20"/>
      <c r="G28" s="20"/>
      <c r="H28" s="20"/>
      <c r="I28" s="20"/>
      <c r="K28" s="18"/>
      <c r="O28" s="45"/>
      <c r="P28" s="45"/>
      <c r="Q28" s="50"/>
    </row>
    <row r="29" spans="1:17" s="19" customFormat="1" x14ac:dyDescent="0.3">
      <c r="D29" s="20"/>
      <c r="E29" s="20"/>
      <c r="F29" s="20"/>
      <c r="G29" s="20"/>
      <c r="H29" s="20"/>
      <c r="I29" s="20"/>
      <c r="K29" s="18"/>
      <c r="O29" s="45"/>
      <c r="P29" s="45"/>
      <c r="Q29" s="50"/>
    </row>
    <row r="30" spans="1:17" s="17" customFormat="1" x14ac:dyDescent="0.3">
      <c r="O30" s="46"/>
      <c r="P30" s="46"/>
      <c r="Q30" s="51"/>
    </row>
    <row r="31" spans="1:17" s="13" customFormat="1" x14ac:dyDescent="0.3">
      <c r="D31" s="14"/>
      <c r="E31" s="14"/>
      <c r="F31" s="14"/>
      <c r="G31" s="15"/>
      <c r="H31" s="15"/>
      <c r="I31" s="15"/>
      <c r="L31" s="16"/>
      <c r="O31" s="47"/>
      <c r="P31" s="47"/>
      <c r="Q31" s="52"/>
    </row>
    <row r="32" spans="1:17" x14ac:dyDescent="0.3">
      <c r="L32" s="2"/>
      <c r="N32" s="11"/>
      <c r="O32" s="42"/>
    </row>
  </sheetData>
  <autoFilter ref="A1:R1" xr:uid="{39DFCCC9-07E1-48EF-935A-D45EEC9E63F9}"/>
  <sortState xmlns:xlrd2="http://schemas.microsoft.com/office/spreadsheetml/2017/richdata2" ref="B2:N17">
    <sortCondition ref="K4:K17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76DF3-5889-4EA8-95DD-A7349AD605BA}">
  <dimension ref="A1:R26"/>
  <sheetViews>
    <sheetView zoomScale="70" zoomScaleNormal="70" workbookViewId="0">
      <pane ySplit="1" topLeftCell="A2" activePane="bottomLeft" state="frozen"/>
      <selection pane="bottomLeft" activeCell="L29" sqref="L29"/>
    </sheetView>
  </sheetViews>
  <sheetFormatPr defaultRowHeight="14.4" x14ac:dyDescent="0.3"/>
  <cols>
    <col min="2" max="2" width="25" bestFit="1" customWidth="1"/>
    <col min="3" max="3" width="18.77734375" bestFit="1" customWidth="1"/>
    <col min="4" max="4" width="12.5546875" bestFit="1" customWidth="1"/>
    <col min="5" max="6" width="12.5546875" hidden="1" customWidth="1"/>
    <col min="7" max="7" width="15.44140625" bestFit="1" customWidth="1"/>
    <col min="8" max="9" width="15.44140625" style="56" hidden="1" customWidth="1"/>
    <col min="10" max="10" width="32.44140625" customWidth="1"/>
    <col min="11" max="11" width="21.21875" bestFit="1" customWidth="1"/>
    <col min="12" max="12" width="68.77734375" bestFit="1" customWidth="1"/>
    <col min="13" max="13" width="15.21875" bestFit="1" customWidth="1"/>
    <col min="14" max="14" width="19.21875" bestFit="1" customWidth="1"/>
    <col min="15" max="15" width="24.21875" style="42" hidden="1" customWidth="1"/>
    <col min="16" max="16" width="18" style="42" hidden="1" customWidth="1"/>
    <col min="17" max="17" width="0" style="60" hidden="1" customWidth="1"/>
    <col min="18" max="18" width="0" hidden="1" customWidth="1"/>
  </cols>
  <sheetData>
    <row r="1" spans="1:17" s="3" customFormat="1" x14ac:dyDescent="0.3">
      <c r="A1" s="3" t="s">
        <v>1023</v>
      </c>
      <c r="B1" s="3" t="s">
        <v>0</v>
      </c>
      <c r="C1" s="3" t="s">
        <v>1</v>
      </c>
      <c r="D1" s="3" t="s">
        <v>2</v>
      </c>
      <c r="E1" s="22" t="s">
        <v>131</v>
      </c>
      <c r="F1" s="22" t="s">
        <v>132</v>
      </c>
      <c r="G1" s="3" t="s">
        <v>3</v>
      </c>
      <c r="H1" s="23" t="s">
        <v>133</v>
      </c>
      <c r="I1" s="23" t="s">
        <v>134</v>
      </c>
      <c r="J1" s="3" t="s">
        <v>4</v>
      </c>
      <c r="K1" s="3" t="s">
        <v>5</v>
      </c>
      <c r="L1" s="3" t="s">
        <v>6</v>
      </c>
      <c r="M1" s="3" t="s">
        <v>7</v>
      </c>
      <c r="N1" s="3" t="s">
        <v>8</v>
      </c>
      <c r="O1" s="29" t="s">
        <v>135</v>
      </c>
      <c r="P1" s="30" t="s">
        <v>136</v>
      </c>
      <c r="Q1" s="59" t="s">
        <v>137</v>
      </c>
    </row>
    <row r="2" spans="1:17" x14ac:dyDescent="0.3">
      <c r="A2">
        <v>1</v>
      </c>
      <c r="B2" t="s">
        <v>138</v>
      </c>
      <c r="C2" t="s">
        <v>139</v>
      </c>
      <c r="D2" s="1">
        <v>45301</v>
      </c>
      <c r="E2" s="1"/>
      <c r="F2" s="1"/>
      <c r="G2" s="1">
        <v>45362</v>
      </c>
      <c r="J2" t="s">
        <v>140</v>
      </c>
      <c r="K2" t="s">
        <v>22</v>
      </c>
      <c r="L2" t="s">
        <v>141</v>
      </c>
      <c r="M2" t="s">
        <v>18</v>
      </c>
      <c r="N2" s="2">
        <v>36725</v>
      </c>
    </row>
    <row r="3" spans="1:17" x14ac:dyDescent="0.3">
      <c r="A3">
        <v>2</v>
      </c>
      <c r="B3" t="s">
        <v>142</v>
      </c>
      <c r="C3" t="s">
        <v>143</v>
      </c>
      <c r="D3" s="1">
        <v>45309</v>
      </c>
      <c r="E3" s="1"/>
      <c r="F3" s="1"/>
      <c r="G3" s="1">
        <v>45379</v>
      </c>
      <c r="J3" t="s">
        <v>144</v>
      </c>
      <c r="K3" t="s">
        <v>22</v>
      </c>
      <c r="L3" t="s">
        <v>145</v>
      </c>
      <c r="M3" t="s">
        <v>13</v>
      </c>
      <c r="N3" s="2">
        <v>2526</v>
      </c>
    </row>
    <row r="4" spans="1:17" x14ac:dyDescent="0.3">
      <c r="A4">
        <v>3</v>
      </c>
      <c r="B4" t="s">
        <v>146</v>
      </c>
      <c r="C4" t="s">
        <v>147</v>
      </c>
      <c r="D4" s="1">
        <v>45316</v>
      </c>
      <c r="E4" s="1"/>
      <c r="F4" s="1"/>
      <c r="G4" s="1">
        <v>45379</v>
      </c>
      <c r="J4" t="s">
        <v>148</v>
      </c>
      <c r="K4" t="s">
        <v>22</v>
      </c>
      <c r="L4" t="s">
        <v>149</v>
      </c>
      <c r="M4" t="s">
        <v>13</v>
      </c>
      <c r="N4" s="2">
        <v>1000</v>
      </c>
      <c r="O4" s="29" t="s">
        <v>135</v>
      </c>
      <c r="P4" s="30" t="s">
        <v>136</v>
      </c>
      <c r="Q4" s="59" t="s">
        <v>137</v>
      </c>
    </row>
    <row r="5" spans="1:17" x14ac:dyDescent="0.3">
      <c r="A5">
        <v>4</v>
      </c>
      <c r="B5" t="s">
        <v>150</v>
      </c>
      <c r="C5" t="s">
        <v>151</v>
      </c>
      <c r="D5" s="1">
        <v>45316</v>
      </c>
      <c r="E5" s="1"/>
      <c r="F5" s="1"/>
      <c r="G5" s="1">
        <v>45362</v>
      </c>
      <c r="J5" t="s">
        <v>152</v>
      </c>
      <c r="K5" t="s">
        <v>22</v>
      </c>
      <c r="L5" t="s">
        <v>153</v>
      </c>
      <c r="M5" t="s">
        <v>13</v>
      </c>
      <c r="N5" s="2">
        <v>3000</v>
      </c>
    </row>
    <row r="6" spans="1:17" x14ac:dyDescent="0.3">
      <c r="A6">
        <v>5</v>
      </c>
      <c r="B6" t="s">
        <v>154</v>
      </c>
      <c r="C6" t="s">
        <v>155</v>
      </c>
      <c r="D6" s="1">
        <v>45322</v>
      </c>
      <c r="E6" s="1"/>
      <c r="F6" s="1"/>
      <c r="G6" s="1">
        <v>45379</v>
      </c>
      <c r="J6" t="s">
        <v>156</v>
      </c>
      <c r="K6" t="s">
        <v>22</v>
      </c>
      <c r="L6" t="s">
        <v>157</v>
      </c>
      <c r="M6" t="s">
        <v>13</v>
      </c>
      <c r="N6" s="2">
        <v>1600</v>
      </c>
    </row>
    <row r="7" spans="1:17" x14ac:dyDescent="0.3">
      <c r="A7">
        <v>6</v>
      </c>
      <c r="B7" t="s">
        <v>159</v>
      </c>
      <c r="C7" t="s">
        <v>160</v>
      </c>
      <c r="D7" s="1">
        <v>45345</v>
      </c>
      <c r="E7" s="1"/>
      <c r="F7" s="1"/>
      <c r="G7" s="1">
        <v>45365</v>
      </c>
      <c r="J7" t="s">
        <v>161</v>
      </c>
      <c r="K7" t="s">
        <v>22</v>
      </c>
      <c r="L7" t="s">
        <v>162</v>
      </c>
      <c r="M7" t="s">
        <v>13</v>
      </c>
      <c r="N7" s="2">
        <v>2142</v>
      </c>
    </row>
    <row r="8" spans="1:17" x14ac:dyDescent="0.3">
      <c r="A8">
        <v>7</v>
      </c>
      <c r="B8" t="s">
        <v>166</v>
      </c>
      <c r="C8" t="s">
        <v>167</v>
      </c>
      <c r="D8" s="1">
        <v>45030</v>
      </c>
      <c r="E8" s="1"/>
      <c r="F8" s="1"/>
      <c r="G8" s="1">
        <v>45378</v>
      </c>
      <c r="J8" t="s">
        <v>168</v>
      </c>
      <c r="K8" t="s">
        <v>22</v>
      </c>
      <c r="L8" t="s">
        <v>149</v>
      </c>
      <c r="M8" t="s">
        <v>18</v>
      </c>
      <c r="N8" s="2">
        <v>1500</v>
      </c>
    </row>
    <row r="9" spans="1:17" x14ac:dyDescent="0.3">
      <c r="A9">
        <v>8</v>
      </c>
      <c r="B9" t="s">
        <v>179</v>
      </c>
      <c r="C9" t="s">
        <v>180</v>
      </c>
      <c r="D9" s="1">
        <v>45183</v>
      </c>
      <c r="E9" s="1"/>
      <c r="F9" s="1"/>
      <c r="G9" s="1">
        <v>45363</v>
      </c>
      <c r="J9" t="s">
        <v>181</v>
      </c>
      <c r="K9" t="s">
        <v>22</v>
      </c>
      <c r="L9" t="s">
        <v>182</v>
      </c>
      <c r="M9" t="s">
        <v>18</v>
      </c>
      <c r="N9" s="2">
        <v>13096.4</v>
      </c>
    </row>
    <row r="10" spans="1:17" x14ac:dyDescent="0.3">
      <c r="A10">
        <v>9</v>
      </c>
      <c r="B10" t="s">
        <v>183</v>
      </c>
      <c r="C10" t="s">
        <v>184</v>
      </c>
      <c r="D10" s="1">
        <v>45209</v>
      </c>
      <c r="E10" s="1"/>
      <c r="F10" s="1"/>
      <c r="G10" s="1">
        <v>45364</v>
      </c>
      <c r="J10" t="s">
        <v>185</v>
      </c>
      <c r="K10" t="s">
        <v>22</v>
      </c>
      <c r="L10" t="s">
        <v>186</v>
      </c>
      <c r="M10" t="s">
        <v>18</v>
      </c>
      <c r="N10" s="2">
        <v>4500</v>
      </c>
    </row>
    <row r="11" spans="1:17" x14ac:dyDescent="0.3">
      <c r="A11" s="81">
        <v>10</v>
      </c>
      <c r="B11" t="s">
        <v>190</v>
      </c>
      <c r="C11" t="s">
        <v>191</v>
      </c>
      <c r="D11" s="1">
        <v>45259</v>
      </c>
      <c r="E11" s="1"/>
      <c r="F11" s="1"/>
      <c r="G11" s="1">
        <v>45362</v>
      </c>
      <c r="J11" t="s">
        <v>192</v>
      </c>
      <c r="K11" t="s">
        <v>22</v>
      </c>
      <c r="L11" t="s">
        <v>193</v>
      </c>
      <c r="M11" t="s">
        <v>13</v>
      </c>
      <c r="N11" s="2">
        <v>2500</v>
      </c>
    </row>
    <row r="12" spans="1:17" x14ac:dyDescent="0.3">
      <c r="D12" s="1"/>
      <c r="E12" s="1"/>
      <c r="F12" s="1"/>
      <c r="G12" s="1"/>
      <c r="N12" s="4">
        <f>SUM(N2:N11)</f>
        <v>68589.399999999994</v>
      </c>
    </row>
    <row r="13" spans="1:17" x14ac:dyDescent="0.3">
      <c r="D13" s="1"/>
      <c r="E13" s="1"/>
      <c r="F13" s="1"/>
      <c r="G13" s="1"/>
      <c r="N13" s="2"/>
    </row>
    <row r="14" spans="1:17" x14ac:dyDescent="0.3">
      <c r="A14">
        <v>1</v>
      </c>
      <c r="B14" t="s">
        <v>169</v>
      </c>
      <c r="C14" t="s">
        <v>10</v>
      </c>
      <c r="D14" s="1">
        <v>45042</v>
      </c>
      <c r="E14" s="1"/>
      <c r="F14" s="1"/>
      <c r="G14" s="1">
        <v>45364</v>
      </c>
      <c r="J14" t="s">
        <v>170</v>
      </c>
      <c r="K14" t="s">
        <v>16</v>
      </c>
      <c r="L14" t="s">
        <v>171</v>
      </c>
      <c r="M14" t="s">
        <v>18</v>
      </c>
      <c r="N14" s="2">
        <v>387900</v>
      </c>
    </row>
    <row r="15" spans="1:17" x14ac:dyDescent="0.3">
      <c r="A15" s="81">
        <v>2</v>
      </c>
      <c r="B15" t="s">
        <v>187</v>
      </c>
      <c r="C15" t="s">
        <v>10</v>
      </c>
      <c r="D15" s="1">
        <v>45231</v>
      </c>
      <c r="E15" s="1"/>
      <c r="F15" s="1"/>
      <c r="G15" s="1">
        <v>45352</v>
      </c>
      <c r="J15" t="s">
        <v>188</v>
      </c>
      <c r="K15" t="s">
        <v>16</v>
      </c>
      <c r="L15" t="s">
        <v>189</v>
      </c>
      <c r="M15" t="s">
        <v>18</v>
      </c>
      <c r="N15" s="2">
        <v>69316.08</v>
      </c>
    </row>
    <row r="16" spans="1:17" x14ac:dyDescent="0.3">
      <c r="D16" s="1"/>
      <c r="E16" s="1"/>
      <c r="F16" s="1"/>
      <c r="G16" s="1"/>
      <c r="N16" s="4">
        <f>SUM(N14:N15)</f>
        <v>457216.08</v>
      </c>
    </row>
    <row r="17" spans="1:18" x14ac:dyDescent="0.3">
      <c r="D17" s="1"/>
      <c r="E17" s="1"/>
      <c r="F17" s="1"/>
      <c r="G17" s="1"/>
      <c r="N17" s="2"/>
    </row>
    <row r="18" spans="1:18" s="3" customFormat="1" x14ac:dyDescent="0.3">
      <c r="A18" s="3">
        <v>1</v>
      </c>
      <c r="B18" s="3" t="s">
        <v>195</v>
      </c>
      <c r="C18" s="3" t="s">
        <v>163</v>
      </c>
      <c r="D18" s="38">
        <v>45007</v>
      </c>
      <c r="E18" s="38">
        <v>45149</v>
      </c>
      <c r="F18" s="38">
        <v>45244</v>
      </c>
      <c r="G18" s="38">
        <v>45358</v>
      </c>
      <c r="H18" s="58">
        <f>G18-E18</f>
        <v>209</v>
      </c>
      <c r="I18" s="58">
        <f>G18-F18</f>
        <v>114</v>
      </c>
      <c r="J18" s="3" t="s">
        <v>164</v>
      </c>
      <c r="K18" s="3" t="s">
        <v>41</v>
      </c>
      <c r="L18" s="3" t="s">
        <v>165</v>
      </c>
      <c r="M18" s="3" t="s">
        <v>18</v>
      </c>
      <c r="N18" s="39">
        <v>50000</v>
      </c>
      <c r="O18" s="57">
        <v>53101</v>
      </c>
      <c r="P18" s="44">
        <f>O18-N18</f>
        <v>3101</v>
      </c>
      <c r="Q18" s="61">
        <f>(N18/O18)-1</f>
        <v>-5.8398146927553185E-2</v>
      </c>
    </row>
    <row r="19" spans="1:18" s="3" customFormat="1" x14ac:dyDescent="0.3">
      <c r="A19" s="3">
        <v>2</v>
      </c>
      <c r="B19" s="3" t="s">
        <v>196</v>
      </c>
      <c r="C19" s="3" t="s">
        <v>172</v>
      </c>
      <c r="D19" s="38">
        <v>45057</v>
      </c>
      <c r="E19" s="38">
        <v>45188</v>
      </c>
      <c r="F19" s="38">
        <v>45259</v>
      </c>
      <c r="G19" s="38">
        <v>45362</v>
      </c>
      <c r="H19" s="58">
        <f>G19-E19</f>
        <v>174</v>
      </c>
      <c r="I19" s="58">
        <f>G19-F19</f>
        <v>103</v>
      </c>
      <c r="J19" s="3" t="s">
        <v>173</v>
      </c>
      <c r="K19" s="3" t="s">
        <v>41</v>
      </c>
      <c r="L19" s="3" t="s">
        <v>174</v>
      </c>
      <c r="M19" s="3" t="s">
        <v>18</v>
      </c>
      <c r="N19" s="39">
        <v>119000</v>
      </c>
      <c r="O19" s="57">
        <v>219129.09</v>
      </c>
      <c r="P19" s="44">
        <f t="shared" ref="P19:P21" si="0">O19-N19</f>
        <v>100129.09</v>
      </c>
      <c r="Q19" s="61">
        <f t="shared" ref="Q19:Q21" si="1">(N19/O19)-1</f>
        <v>-0.45694111174376706</v>
      </c>
    </row>
    <row r="20" spans="1:18" s="3" customFormat="1" x14ac:dyDescent="0.3">
      <c r="A20" s="81">
        <v>3</v>
      </c>
      <c r="B20" s="3" t="s">
        <v>175</v>
      </c>
      <c r="C20" s="3" t="s">
        <v>176</v>
      </c>
      <c r="D20" s="38">
        <v>45167</v>
      </c>
      <c r="E20" s="38">
        <v>45310</v>
      </c>
      <c r="F20" s="38">
        <v>45336</v>
      </c>
      <c r="G20" s="38">
        <v>45355</v>
      </c>
      <c r="H20" s="58">
        <f>G20-E20</f>
        <v>45</v>
      </c>
      <c r="I20" s="58">
        <f>G20-F20</f>
        <v>19</v>
      </c>
      <c r="J20" s="3" t="s">
        <v>177</v>
      </c>
      <c r="K20" s="3" t="s">
        <v>41</v>
      </c>
      <c r="L20" s="3" t="s">
        <v>178</v>
      </c>
      <c r="M20" s="3" t="s">
        <v>18</v>
      </c>
      <c r="N20" s="39">
        <v>1728322.61</v>
      </c>
      <c r="O20" s="2">
        <v>1728322.61</v>
      </c>
      <c r="P20" s="44">
        <f t="shared" si="0"/>
        <v>0</v>
      </c>
      <c r="Q20" s="61">
        <f t="shared" si="1"/>
        <v>0</v>
      </c>
      <c r="R20" s="3" t="s">
        <v>197</v>
      </c>
    </row>
    <row r="21" spans="1:18" s="3" customFormat="1" x14ac:dyDescent="0.3">
      <c r="D21" s="38"/>
      <c r="E21" s="38"/>
      <c r="F21" s="38"/>
      <c r="G21" s="38"/>
      <c r="H21" s="40">
        <f>(H18+H19+H20)/3</f>
        <v>142.66666666666666</v>
      </c>
      <c r="I21" s="40">
        <f>(I18+I19+I20)/3</f>
        <v>78.666666666666671</v>
      </c>
      <c r="N21" s="55">
        <f>SUM(N18:N20)</f>
        <v>1897322.61</v>
      </c>
      <c r="O21" s="53">
        <f>SUM(O18:O20)</f>
        <v>2000552.7000000002</v>
      </c>
      <c r="P21" s="53">
        <f t="shared" si="0"/>
        <v>103230.09000000008</v>
      </c>
      <c r="Q21" s="63">
        <f t="shared" si="1"/>
        <v>-5.1600785123031234E-2</v>
      </c>
    </row>
    <row r="22" spans="1:18" s="3" customFormat="1" x14ac:dyDescent="0.3">
      <c r="D22" s="38"/>
      <c r="E22" s="38"/>
      <c r="F22" s="38"/>
      <c r="G22" s="38"/>
      <c r="H22" s="40"/>
      <c r="I22" s="40"/>
      <c r="N22" s="39"/>
      <c r="O22" s="44"/>
      <c r="P22" s="44"/>
      <c r="Q22" s="61"/>
    </row>
    <row r="23" spans="1:18" x14ac:dyDescent="0.3">
      <c r="A23" s="81">
        <v>1</v>
      </c>
      <c r="B23" t="s">
        <v>128</v>
      </c>
      <c r="C23" t="s">
        <v>122</v>
      </c>
      <c r="D23" s="1">
        <v>44950</v>
      </c>
      <c r="E23" s="1"/>
      <c r="F23" s="1"/>
      <c r="G23" s="1">
        <v>45362</v>
      </c>
      <c r="H23" s="58"/>
      <c r="I23" s="58"/>
      <c r="J23" t="s">
        <v>123</v>
      </c>
      <c r="K23" t="s">
        <v>89</v>
      </c>
      <c r="L23" t="s">
        <v>158</v>
      </c>
      <c r="M23" t="s">
        <v>18</v>
      </c>
      <c r="N23" s="2">
        <v>16382.8</v>
      </c>
    </row>
    <row r="24" spans="1:18" x14ac:dyDescent="0.3">
      <c r="N24" s="4">
        <f>SUM(N23)</f>
        <v>16382.8</v>
      </c>
    </row>
    <row r="25" spans="1:18" x14ac:dyDescent="0.3">
      <c r="N25" s="4"/>
    </row>
    <row r="26" spans="1:18" x14ac:dyDescent="0.3">
      <c r="N26" s="39">
        <f>SUM(N24,N21,N16,N12)</f>
        <v>2439510.89</v>
      </c>
    </row>
  </sheetData>
  <autoFilter ref="B1:N1" xr:uid="{78E76DF3-5889-4EA8-95DD-A7349AD605BA}"/>
  <sortState xmlns:xlrd2="http://schemas.microsoft.com/office/spreadsheetml/2017/richdata2" ref="B2:N23">
    <sortCondition ref="K2:K23"/>
  </sortState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D02AD-24A8-49AE-A85E-87BF6FBF9495}">
  <dimension ref="A1:L40"/>
  <sheetViews>
    <sheetView zoomScale="70" zoomScaleNormal="70" workbookViewId="0">
      <pane ySplit="1" topLeftCell="A2" activePane="bottomLeft" state="frozen"/>
      <selection pane="bottomLeft" activeCell="F20" sqref="F20"/>
    </sheetView>
  </sheetViews>
  <sheetFormatPr defaultRowHeight="14.4" x14ac:dyDescent="0.3"/>
  <cols>
    <col min="2" max="2" width="14.77734375" bestFit="1" customWidth="1"/>
    <col min="3" max="3" width="18.77734375" bestFit="1" customWidth="1"/>
    <col min="4" max="4" width="12.5546875" bestFit="1" customWidth="1"/>
    <col min="5" max="5" width="15.44140625" bestFit="1" customWidth="1"/>
    <col min="6" max="6" width="32" customWidth="1"/>
    <col min="7" max="7" width="21.21875" bestFit="1" customWidth="1"/>
    <col min="8" max="8" width="66.44140625" bestFit="1" customWidth="1"/>
    <col min="9" max="9" width="15.21875" bestFit="1" customWidth="1"/>
    <col min="10" max="10" width="19.21875" style="64" bestFit="1" customWidth="1"/>
    <col min="11" max="11" width="14" style="64" bestFit="1" customWidth="1"/>
    <col min="12" max="12" width="10.44140625" bestFit="1" customWidth="1"/>
  </cols>
  <sheetData>
    <row r="1" spans="1:11" s="3" customFormat="1" x14ac:dyDescent="0.3">
      <c r="A1" s="3" t="s">
        <v>1023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44" t="s">
        <v>8</v>
      </c>
      <c r="K1" s="44"/>
    </row>
    <row r="2" spans="1:11" x14ac:dyDescent="0.3">
      <c r="A2">
        <v>1</v>
      </c>
      <c r="B2" t="s">
        <v>213</v>
      </c>
      <c r="E2" s="1">
        <v>45404</v>
      </c>
      <c r="F2" s="64" t="s">
        <v>214</v>
      </c>
      <c r="G2" t="s">
        <v>276</v>
      </c>
      <c r="H2" t="s">
        <v>215</v>
      </c>
      <c r="I2" t="s">
        <v>18</v>
      </c>
      <c r="J2" s="64">
        <v>3600</v>
      </c>
    </row>
    <row r="3" spans="1:11" x14ac:dyDescent="0.3">
      <c r="A3">
        <v>2</v>
      </c>
      <c r="B3" t="s">
        <v>224</v>
      </c>
      <c r="C3" t="s">
        <v>225</v>
      </c>
      <c r="E3" s="1">
        <v>45385</v>
      </c>
      <c r="F3" t="s">
        <v>226</v>
      </c>
      <c r="G3" t="s">
        <v>22</v>
      </c>
      <c r="H3" t="s">
        <v>227</v>
      </c>
      <c r="I3" t="s">
        <v>13</v>
      </c>
      <c r="J3" s="64">
        <v>22400</v>
      </c>
    </row>
    <row r="4" spans="1:11" x14ac:dyDescent="0.3">
      <c r="A4">
        <v>3</v>
      </c>
      <c r="B4" t="s">
        <v>228</v>
      </c>
      <c r="C4" t="s">
        <v>229</v>
      </c>
      <c r="E4" s="1">
        <v>45394</v>
      </c>
      <c r="F4" t="s">
        <v>230</v>
      </c>
      <c r="G4" t="s">
        <v>22</v>
      </c>
      <c r="H4" t="s">
        <v>231</v>
      </c>
      <c r="I4" t="s">
        <v>13</v>
      </c>
      <c r="J4" s="64">
        <v>3000</v>
      </c>
    </row>
    <row r="5" spans="1:11" x14ac:dyDescent="0.3">
      <c r="A5">
        <v>4</v>
      </c>
      <c r="B5" t="s">
        <v>232</v>
      </c>
      <c r="C5" t="s">
        <v>233</v>
      </c>
      <c r="E5" s="1">
        <v>45390</v>
      </c>
      <c r="F5" t="s">
        <v>234</v>
      </c>
      <c r="G5" t="s">
        <v>22</v>
      </c>
      <c r="H5" t="s">
        <v>235</v>
      </c>
      <c r="I5" t="s">
        <v>13</v>
      </c>
      <c r="J5" s="64">
        <v>2585</v>
      </c>
    </row>
    <row r="6" spans="1:11" x14ac:dyDescent="0.3">
      <c r="A6">
        <v>5</v>
      </c>
      <c r="B6" t="s">
        <v>244</v>
      </c>
      <c r="C6" t="s">
        <v>245</v>
      </c>
      <c r="E6" s="1">
        <v>45397</v>
      </c>
      <c r="F6" t="s">
        <v>246</v>
      </c>
      <c r="G6" t="s">
        <v>22</v>
      </c>
      <c r="H6" t="s">
        <v>247</v>
      </c>
      <c r="I6" t="s">
        <v>13</v>
      </c>
      <c r="J6" s="64">
        <v>1748</v>
      </c>
    </row>
    <row r="7" spans="1:11" x14ac:dyDescent="0.3">
      <c r="A7">
        <v>6</v>
      </c>
      <c r="B7" t="s">
        <v>252</v>
      </c>
      <c r="C7" t="s">
        <v>253</v>
      </c>
      <c r="E7" s="1">
        <v>45397</v>
      </c>
      <c r="F7" t="s">
        <v>254</v>
      </c>
      <c r="G7" t="s">
        <v>22</v>
      </c>
      <c r="H7" t="s">
        <v>255</v>
      </c>
      <c r="I7" t="s">
        <v>13</v>
      </c>
      <c r="J7" s="64">
        <v>1369.1</v>
      </c>
    </row>
    <row r="8" spans="1:11" x14ac:dyDescent="0.3">
      <c r="A8">
        <v>7</v>
      </c>
      <c r="B8" t="s">
        <v>256</v>
      </c>
      <c r="C8" t="s">
        <v>257</v>
      </c>
      <c r="E8" s="1">
        <v>45384</v>
      </c>
      <c r="F8" t="s">
        <v>258</v>
      </c>
      <c r="G8" t="s">
        <v>22</v>
      </c>
      <c r="H8" t="s">
        <v>259</v>
      </c>
      <c r="I8" t="s">
        <v>13</v>
      </c>
      <c r="J8" s="64">
        <v>20000</v>
      </c>
    </row>
    <row r="9" spans="1:11" x14ac:dyDescent="0.3">
      <c r="A9">
        <v>8</v>
      </c>
      <c r="B9" t="s">
        <v>260</v>
      </c>
      <c r="C9" t="s">
        <v>261</v>
      </c>
      <c r="E9" s="1">
        <v>45394</v>
      </c>
      <c r="F9" t="s">
        <v>262</v>
      </c>
      <c r="G9" t="s">
        <v>22</v>
      </c>
      <c r="H9" t="s">
        <v>263</v>
      </c>
      <c r="I9" t="s">
        <v>13</v>
      </c>
      <c r="J9" s="64">
        <v>4428</v>
      </c>
    </row>
    <row r="10" spans="1:11" x14ac:dyDescent="0.3">
      <c r="A10">
        <v>9</v>
      </c>
      <c r="B10" t="s">
        <v>264</v>
      </c>
      <c r="C10" t="s">
        <v>265</v>
      </c>
      <c r="E10" s="1">
        <v>45394</v>
      </c>
      <c r="F10" t="s">
        <v>266</v>
      </c>
      <c r="G10" t="s">
        <v>22</v>
      </c>
      <c r="H10" t="s">
        <v>267</v>
      </c>
      <c r="I10" t="s">
        <v>13</v>
      </c>
      <c r="J10" s="64">
        <v>1661.4</v>
      </c>
    </row>
    <row r="11" spans="1:11" x14ac:dyDescent="0.3">
      <c r="A11">
        <v>10</v>
      </c>
      <c r="B11" t="s">
        <v>268</v>
      </c>
      <c r="C11" t="s">
        <v>269</v>
      </c>
      <c r="E11" s="1">
        <v>45397</v>
      </c>
      <c r="F11" t="s">
        <v>270</v>
      </c>
      <c r="G11" t="s">
        <v>22</v>
      </c>
      <c r="H11" t="s">
        <v>271</v>
      </c>
      <c r="I11" t="s">
        <v>13</v>
      </c>
      <c r="J11" s="64">
        <v>1185.5999999999999</v>
      </c>
    </row>
    <row r="12" spans="1:11" x14ac:dyDescent="0.3">
      <c r="A12">
        <v>11</v>
      </c>
      <c r="B12" t="s">
        <v>272</v>
      </c>
      <c r="C12" t="s">
        <v>273</v>
      </c>
      <c r="E12" s="1">
        <v>45397</v>
      </c>
      <c r="F12" t="s">
        <v>274</v>
      </c>
      <c r="G12" t="s">
        <v>22</v>
      </c>
      <c r="H12" t="s">
        <v>275</v>
      </c>
      <c r="I12" t="s">
        <v>13</v>
      </c>
      <c r="J12" s="64">
        <v>1600</v>
      </c>
    </row>
    <row r="13" spans="1:11" x14ac:dyDescent="0.3">
      <c r="A13">
        <v>12</v>
      </c>
      <c r="B13" t="s">
        <v>202</v>
      </c>
      <c r="C13" t="s">
        <v>10</v>
      </c>
      <c r="D13" s="1">
        <v>45209</v>
      </c>
      <c r="E13" s="1">
        <v>45385</v>
      </c>
      <c r="F13" t="s">
        <v>203</v>
      </c>
      <c r="G13" t="s">
        <v>22</v>
      </c>
      <c r="H13" t="s">
        <v>204</v>
      </c>
      <c r="I13" t="s">
        <v>18</v>
      </c>
      <c r="J13" s="64">
        <v>970</v>
      </c>
    </row>
    <row r="14" spans="1:11" x14ac:dyDescent="0.3">
      <c r="A14">
        <v>13</v>
      </c>
      <c r="B14" t="s">
        <v>205</v>
      </c>
      <c r="C14" t="s">
        <v>206</v>
      </c>
      <c r="D14" s="1">
        <v>45251</v>
      </c>
      <c r="E14" s="1">
        <v>45384</v>
      </c>
      <c r="F14" t="s">
        <v>207</v>
      </c>
      <c r="G14" t="s">
        <v>22</v>
      </c>
      <c r="H14" t="s">
        <v>208</v>
      </c>
      <c r="I14" t="s">
        <v>18</v>
      </c>
      <c r="J14" s="64">
        <v>11802.01</v>
      </c>
    </row>
    <row r="15" spans="1:11" x14ac:dyDescent="0.3">
      <c r="A15">
        <v>14</v>
      </c>
      <c r="B15" t="s">
        <v>209</v>
      </c>
      <c r="C15" t="s">
        <v>210</v>
      </c>
      <c r="D15" s="1">
        <v>45282</v>
      </c>
      <c r="E15" s="1">
        <v>45411</v>
      </c>
      <c r="F15" t="s">
        <v>211</v>
      </c>
      <c r="G15" t="s">
        <v>22</v>
      </c>
      <c r="H15" t="s">
        <v>212</v>
      </c>
      <c r="I15" t="s">
        <v>18</v>
      </c>
      <c r="J15" s="64">
        <v>2478</v>
      </c>
    </row>
    <row r="16" spans="1:11" x14ac:dyDescent="0.3">
      <c r="A16">
        <v>15</v>
      </c>
      <c r="B16" t="s">
        <v>216</v>
      </c>
      <c r="C16" t="s">
        <v>217</v>
      </c>
      <c r="E16" s="1">
        <v>45384</v>
      </c>
      <c r="F16" t="s">
        <v>218</v>
      </c>
      <c r="G16" t="s">
        <v>22</v>
      </c>
      <c r="H16" t="s">
        <v>219</v>
      </c>
      <c r="I16" t="s">
        <v>18</v>
      </c>
      <c r="J16" s="64">
        <v>727.5</v>
      </c>
    </row>
    <row r="17" spans="1:10" x14ac:dyDescent="0.3">
      <c r="A17">
        <v>16</v>
      </c>
      <c r="B17" t="s">
        <v>220</v>
      </c>
      <c r="C17" t="s">
        <v>221</v>
      </c>
      <c r="E17" s="1">
        <v>45400</v>
      </c>
      <c r="F17" t="s">
        <v>222</v>
      </c>
      <c r="G17" t="s">
        <v>22</v>
      </c>
      <c r="H17" t="s">
        <v>223</v>
      </c>
      <c r="I17" t="s">
        <v>18</v>
      </c>
      <c r="J17" s="64">
        <v>1088.05</v>
      </c>
    </row>
    <row r="18" spans="1:10" x14ac:dyDescent="0.3">
      <c r="A18">
        <v>17</v>
      </c>
      <c r="B18" t="s">
        <v>236</v>
      </c>
      <c r="C18" t="s">
        <v>237</v>
      </c>
      <c r="E18" s="1">
        <v>45394</v>
      </c>
      <c r="F18" t="s">
        <v>238</v>
      </c>
      <c r="G18" t="s">
        <v>22</v>
      </c>
      <c r="H18" t="s">
        <v>239</v>
      </c>
      <c r="I18" t="s">
        <v>18</v>
      </c>
      <c r="J18" s="64">
        <v>37228.44</v>
      </c>
    </row>
    <row r="19" spans="1:10" x14ac:dyDescent="0.3">
      <c r="A19">
        <v>18</v>
      </c>
      <c r="B19" t="s">
        <v>240</v>
      </c>
      <c r="C19" t="s">
        <v>241</v>
      </c>
      <c r="E19" s="1">
        <v>45400</v>
      </c>
      <c r="F19" t="s">
        <v>242</v>
      </c>
      <c r="G19" t="s">
        <v>22</v>
      </c>
      <c r="H19" t="s">
        <v>243</v>
      </c>
      <c r="I19" t="s">
        <v>18</v>
      </c>
      <c r="J19" s="64">
        <v>19790</v>
      </c>
    </row>
    <row r="20" spans="1:10" x14ac:dyDescent="0.3">
      <c r="A20" s="81">
        <v>19</v>
      </c>
      <c r="B20" t="s">
        <v>248</v>
      </c>
      <c r="C20" t="s">
        <v>249</v>
      </c>
      <c r="E20" s="1">
        <v>45385</v>
      </c>
      <c r="F20" t="s">
        <v>250</v>
      </c>
      <c r="G20" t="s">
        <v>22</v>
      </c>
      <c r="H20" t="s">
        <v>251</v>
      </c>
      <c r="I20" t="s">
        <v>18</v>
      </c>
      <c r="J20" s="64">
        <v>45800</v>
      </c>
    </row>
    <row r="21" spans="1:10" x14ac:dyDescent="0.3">
      <c r="E21" s="1"/>
      <c r="J21" s="44">
        <f>SUM(J2:J20)</f>
        <v>183461.1</v>
      </c>
    </row>
    <row r="22" spans="1:10" x14ac:dyDescent="0.3">
      <c r="E22" s="1"/>
    </row>
    <row r="23" spans="1:10" x14ac:dyDescent="0.3">
      <c r="A23" s="81">
        <v>1</v>
      </c>
      <c r="B23" t="s">
        <v>198</v>
      </c>
      <c r="C23" t="s">
        <v>10</v>
      </c>
      <c r="D23" s="1">
        <v>44267</v>
      </c>
      <c r="E23" s="1">
        <v>45412</v>
      </c>
      <c r="F23" t="s">
        <v>199</v>
      </c>
      <c r="G23" t="s">
        <v>16</v>
      </c>
      <c r="H23" t="s">
        <v>200</v>
      </c>
      <c r="I23" t="s">
        <v>18</v>
      </c>
      <c r="J23" s="64">
        <v>2080</v>
      </c>
    </row>
    <row r="24" spans="1:10" x14ac:dyDescent="0.3">
      <c r="D24" s="1"/>
      <c r="E24" s="1"/>
      <c r="J24" s="44">
        <f>SUM(J23)</f>
        <v>2080</v>
      </c>
    </row>
    <row r="25" spans="1:10" x14ac:dyDescent="0.3">
      <c r="D25" s="1"/>
      <c r="E25" s="1"/>
    </row>
    <row r="26" spans="1:10" x14ac:dyDescent="0.3">
      <c r="A26" s="81">
        <v>1</v>
      </c>
      <c r="B26" t="s">
        <v>277</v>
      </c>
      <c r="C26" t="s">
        <v>278</v>
      </c>
      <c r="E26" s="1">
        <v>45411</v>
      </c>
      <c r="F26" t="s">
        <v>279</v>
      </c>
      <c r="G26" t="s">
        <v>41</v>
      </c>
      <c r="H26" t="s">
        <v>280</v>
      </c>
      <c r="I26" t="s">
        <v>13</v>
      </c>
      <c r="J26" s="64">
        <v>134200</v>
      </c>
    </row>
    <row r="27" spans="1:10" x14ac:dyDescent="0.3">
      <c r="J27" s="44">
        <f>SUM(J26)</f>
        <v>134200</v>
      </c>
    </row>
    <row r="28" spans="1:10" x14ac:dyDescent="0.3">
      <c r="D28" s="1"/>
      <c r="E28" s="1"/>
    </row>
    <row r="29" spans="1:10" x14ac:dyDescent="0.3">
      <c r="A29">
        <v>1</v>
      </c>
      <c r="B29" t="s">
        <v>86</v>
      </c>
      <c r="C29" t="s">
        <v>10</v>
      </c>
      <c r="D29" s="1">
        <v>44873</v>
      </c>
      <c r="E29" s="1">
        <v>45394</v>
      </c>
      <c r="F29" t="s">
        <v>201</v>
      </c>
      <c r="G29" t="s">
        <v>89</v>
      </c>
      <c r="H29" t="s">
        <v>90</v>
      </c>
      <c r="I29" t="s">
        <v>13</v>
      </c>
      <c r="J29" s="64">
        <v>235000</v>
      </c>
    </row>
    <row r="30" spans="1:10" x14ac:dyDescent="0.3">
      <c r="A30" s="81">
        <v>2</v>
      </c>
      <c r="B30" t="s">
        <v>281</v>
      </c>
      <c r="C30" t="s">
        <v>282</v>
      </c>
      <c r="D30" s="64"/>
      <c r="E30" s="1">
        <v>45394</v>
      </c>
      <c r="F30" t="s">
        <v>283</v>
      </c>
      <c r="G30" t="s">
        <v>89</v>
      </c>
      <c r="H30" t="s">
        <v>284</v>
      </c>
      <c r="I30" t="s">
        <v>18</v>
      </c>
      <c r="J30" s="64">
        <v>41710</v>
      </c>
    </row>
    <row r="31" spans="1:10" x14ac:dyDescent="0.3">
      <c r="J31" s="44">
        <f>SUM(J29:J30)</f>
        <v>276710</v>
      </c>
    </row>
    <row r="32" spans="1:10" x14ac:dyDescent="0.3">
      <c r="J32" s="44"/>
    </row>
    <row r="33" spans="4:12" x14ac:dyDescent="0.3">
      <c r="J33" s="53">
        <f>SUM(J31,J27,J24,J21)</f>
        <v>596451.1</v>
      </c>
      <c r="L33" s="64"/>
    </row>
    <row r="34" spans="4:12" x14ac:dyDescent="0.3">
      <c r="D34" s="64"/>
    </row>
    <row r="35" spans="4:12" x14ac:dyDescent="0.3">
      <c r="D35" s="64"/>
    </row>
    <row r="36" spans="4:12" x14ac:dyDescent="0.3">
      <c r="D36" s="64"/>
    </row>
    <row r="37" spans="4:12" x14ac:dyDescent="0.3">
      <c r="D37" s="64"/>
    </row>
    <row r="38" spans="4:12" x14ac:dyDescent="0.3">
      <c r="D38" s="64"/>
    </row>
    <row r="39" spans="4:12" x14ac:dyDescent="0.3">
      <c r="D39" s="64"/>
    </row>
    <row r="40" spans="4:12" x14ac:dyDescent="0.3">
      <c r="D40" s="64"/>
    </row>
  </sheetData>
  <autoFilter ref="B1:J1" xr:uid="{08CD02AD-24A8-49AE-A85E-87BF6FBF9495}"/>
  <sortState xmlns:xlrd2="http://schemas.microsoft.com/office/spreadsheetml/2017/richdata2" ref="B2:J30">
    <sortCondition ref="G2:G30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B2CF-3B1E-4C40-B651-249FA2B7B3D9}">
  <dimension ref="A1:J15"/>
  <sheetViews>
    <sheetView zoomScale="70" zoomScaleNormal="70" workbookViewId="0">
      <pane ySplit="1" topLeftCell="A2" activePane="bottomLeft" state="frozen"/>
      <selection pane="bottomLeft" activeCell="J6" sqref="J6"/>
    </sheetView>
  </sheetViews>
  <sheetFormatPr defaultRowHeight="14.4" x14ac:dyDescent="0.3"/>
  <cols>
    <col min="2" max="2" width="14.77734375" bestFit="1" customWidth="1"/>
    <col min="3" max="3" width="18.77734375" bestFit="1" customWidth="1"/>
    <col min="4" max="4" width="12.5546875" bestFit="1" customWidth="1"/>
    <col min="5" max="5" width="15.44140625" bestFit="1" customWidth="1"/>
    <col min="6" max="6" width="38.77734375" customWidth="1"/>
    <col min="7" max="7" width="21.21875" bestFit="1" customWidth="1"/>
    <col min="8" max="8" width="78.21875" bestFit="1" customWidth="1"/>
    <col min="9" max="9" width="15.21875" bestFit="1" customWidth="1"/>
    <col min="10" max="10" width="21.5546875" bestFit="1" customWidth="1"/>
  </cols>
  <sheetData>
    <row r="1" spans="1:10" s="3" customFormat="1" x14ac:dyDescent="0.3">
      <c r="A1" s="3" t="s">
        <v>1023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 x14ac:dyDescent="0.3">
      <c r="A2">
        <v>1</v>
      </c>
      <c r="B2" t="s">
        <v>285</v>
      </c>
      <c r="C2" t="s">
        <v>286</v>
      </c>
      <c r="D2" s="1">
        <v>44265</v>
      </c>
      <c r="E2" s="1">
        <v>45439</v>
      </c>
      <c r="F2" t="s">
        <v>290</v>
      </c>
      <c r="G2" t="s">
        <v>307</v>
      </c>
      <c r="H2" t="s">
        <v>291</v>
      </c>
      <c r="I2" t="s">
        <v>18</v>
      </c>
      <c r="J2" s="2">
        <v>420000</v>
      </c>
    </row>
    <row r="3" spans="1:10" x14ac:dyDescent="0.3">
      <c r="A3">
        <v>2</v>
      </c>
      <c r="B3" t="s">
        <v>289</v>
      </c>
      <c r="C3" t="s">
        <v>10</v>
      </c>
      <c r="D3" s="1">
        <v>45429</v>
      </c>
      <c r="E3" s="1">
        <v>45440</v>
      </c>
      <c r="F3" t="s">
        <v>293</v>
      </c>
      <c r="G3" t="s">
        <v>307</v>
      </c>
      <c r="H3" t="s">
        <v>294</v>
      </c>
      <c r="I3" t="s">
        <v>18</v>
      </c>
      <c r="J3" s="2">
        <v>166800</v>
      </c>
    </row>
    <row r="4" spans="1:10" x14ac:dyDescent="0.3">
      <c r="A4">
        <v>3</v>
      </c>
      <c r="B4" t="s">
        <v>292</v>
      </c>
      <c r="C4" t="s">
        <v>10</v>
      </c>
      <c r="D4" s="1">
        <v>45433</v>
      </c>
      <c r="E4" s="1">
        <v>45440</v>
      </c>
      <c r="F4" t="s">
        <v>296</v>
      </c>
      <c r="G4" t="s">
        <v>307</v>
      </c>
      <c r="H4" t="s">
        <v>297</v>
      </c>
      <c r="I4" t="s">
        <v>18</v>
      </c>
      <c r="J4" s="2">
        <v>946055.49</v>
      </c>
    </row>
    <row r="5" spans="1:10" x14ac:dyDescent="0.3">
      <c r="A5" s="81">
        <v>4</v>
      </c>
      <c r="B5" t="s">
        <v>295</v>
      </c>
      <c r="C5" t="s">
        <v>10</v>
      </c>
      <c r="D5" s="1">
        <v>45437</v>
      </c>
      <c r="E5" s="1">
        <v>45439</v>
      </c>
      <c r="F5" t="s">
        <v>290</v>
      </c>
      <c r="G5" t="s">
        <v>307</v>
      </c>
      <c r="H5" t="s">
        <v>291</v>
      </c>
      <c r="I5" t="s">
        <v>18</v>
      </c>
      <c r="J5" s="2">
        <v>420000</v>
      </c>
    </row>
    <row r="6" spans="1:10" x14ac:dyDescent="0.3">
      <c r="D6" s="1"/>
      <c r="E6" s="1"/>
      <c r="J6" s="39">
        <f>SUM(J2:J5)</f>
        <v>1952855.49</v>
      </c>
    </row>
    <row r="7" spans="1:10" x14ac:dyDescent="0.3">
      <c r="D7" s="1"/>
      <c r="E7" s="1"/>
      <c r="J7" s="2"/>
    </row>
    <row r="8" spans="1:10" x14ac:dyDescent="0.3">
      <c r="A8">
        <v>1</v>
      </c>
      <c r="B8" t="s">
        <v>298</v>
      </c>
      <c r="C8" t="s">
        <v>299</v>
      </c>
      <c r="D8" s="1">
        <v>45237</v>
      </c>
      <c r="E8" s="1">
        <v>45439</v>
      </c>
      <c r="F8" t="s">
        <v>300</v>
      </c>
      <c r="G8" t="s">
        <v>22</v>
      </c>
      <c r="H8" t="s">
        <v>301</v>
      </c>
      <c r="I8" t="s">
        <v>18</v>
      </c>
      <c r="J8" s="2">
        <v>10875</v>
      </c>
    </row>
    <row r="9" spans="1:10" x14ac:dyDescent="0.3">
      <c r="A9" s="81">
        <v>2</v>
      </c>
      <c r="B9" t="s">
        <v>302</v>
      </c>
      <c r="C9" t="s">
        <v>303</v>
      </c>
      <c r="D9" s="1">
        <v>45253</v>
      </c>
      <c r="E9" s="1">
        <v>45441</v>
      </c>
      <c r="F9" t="s">
        <v>304</v>
      </c>
      <c r="G9" t="s">
        <v>22</v>
      </c>
      <c r="H9" t="s">
        <v>305</v>
      </c>
      <c r="I9" t="s">
        <v>18</v>
      </c>
      <c r="J9" s="2">
        <v>18000</v>
      </c>
    </row>
    <row r="10" spans="1:10" x14ac:dyDescent="0.3">
      <c r="D10" s="1"/>
      <c r="E10" s="1"/>
      <c r="J10" s="39">
        <f>SUM(J8:J9)</f>
        <v>28875</v>
      </c>
    </row>
    <row r="11" spans="1:10" x14ac:dyDescent="0.3">
      <c r="D11" s="1"/>
      <c r="E11" s="1"/>
      <c r="J11" s="2"/>
    </row>
    <row r="12" spans="1:10" x14ac:dyDescent="0.3">
      <c r="A12" s="81">
        <v>1</v>
      </c>
      <c r="B12" t="s">
        <v>306</v>
      </c>
      <c r="C12" t="s">
        <v>10</v>
      </c>
      <c r="D12" s="1">
        <v>45429</v>
      </c>
      <c r="E12" s="1">
        <v>45436</v>
      </c>
      <c r="F12" t="s">
        <v>287</v>
      </c>
      <c r="G12" t="s">
        <v>16</v>
      </c>
      <c r="H12" t="s">
        <v>288</v>
      </c>
      <c r="I12" t="s">
        <v>13</v>
      </c>
      <c r="J12" s="2">
        <v>996737.97</v>
      </c>
    </row>
    <row r="13" spans="1:10" x14ac:dyDescent="0.3">
      <c r="J13" s="39">
        <f>SUM(J12)</f>
        <v>996737.97</v>
      </c>
    </row>
    <row r="14" spans="1:10" x14ac:dyDescent="0.3">
      <c r="J14" s="39"/>
    </row>
    <row r="15" spans="1:10" x14ac:dyDescent="0.3">
      <c r="J15" s="55">
        <f>SUM(J13,J10,J6)</f>
        <v>2978468.46</v>
      </c>
    </row>
  </sheetData>
  <autoFilter ref="B1:J1" xr:uid="{5CEDB2CF-3B1E-4C40-B651-249FA2B7B3D9}"/>
  <sortState xmlns:xlrd2="http://schemas.microsoft.com/office/spreadsheetml/2017/richdata2" ref="E2:J12">
    <sortCondition ref="G2:G12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74A04-D295-41F3-B267-70A4B1534120}">
  <dimension ref="A1:L43"/>
  <sheetViews>
    <sheetView zoomScale="70" zoomScaleNormal="70" workbookViewId="0">
      <pane ySplit="1" topLeftCell="A2" activePane="bottomLeft" state="frozen"/>
      <selection activeCell="C1" sqref="C1"/>
      <selection pane="bottomLeft" activeCell="G2" sqref="G2"/>
    </sheetView>
  </sheetViews>
  <sheetFormatPr defaultRowHeight="14.4" x14ac:dyDescent="0.3"/>
  <cols>
    <col min="2" max="2" width="14.77734375" bestFit="1" customWidth="1"/>
    <col min="3" max="3" width="18.77734375" bestFit="1" customWidth="1"/>
    <col min="4" max="4" width="12.5546875" bestFit="1" customWidth="1"/>
    <col min="5" max="5" width="15.44140625" bestFit="1" customWidth="1"/>
    <col min="6" max="6" width="34.5546875" customWidth="1"/>
    <col min="7" max="7" width="21.21875" bestFit="1" customWidth="1"/>
    <col min="8" max="8" width="86.77734375" bestFit="1" customWidth="1"/>
    <col min="9" max="9" width="15.21875" bestFit="1" customWidth="1"/>
    <col min="10" max="10" width="19.21875" bestFit="1" customWidth="1"/>
  </cols>
  <sheetData>
    <row r="1" spans="1:10" s="3" customFormat="1" x14ac:dyDescent="0.3">
      <c r="A1" s="3" t="s">
        <v>1023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 x14ac:dyDescent="0.3">
      <c r="A2" s="81">
        <v>1</v>
      </c>
      <c r="B2" t="s">
        <v>312</v>
      </c>
      <c r="C2" t="s">
        <v>313</v>
      </c>
      <c r="D2" s="1">
        <v>45412</v>
      </c>
      <c r="E2" s="1">
        <v>45448</v>
      </c>
      <c r="F2" t="s">
        <v>371</v>
      </c>
      <c r="G2" t="s">
        <v>377</v>
      </c>
      <c r="H2" t="s">
        <v>372</v>
      </c>
      <c r="I2" t="s">
        <v>18</v>
      </c>
      <c r="J2" s="2">
        <v>431045.76</v>
      </c>
    </row>
    <row r="3" spans="1:10" x14ac:dyDescent="0.3">
      <c r="D3" s="1"/>
      <c r="E3" s="1"/>
      <c r="J3" s="39">
        <f>SUM(J2)</f>
        <v>431045.76</v>
      </c>
    </row>
    <row r="4" spans="1:10" x14ac:dyDescent="0.3">
      <c r="D4" s="1"/>
      <c r="E4" s="1"/>
      <c r="J4" s="2"/>
    </row>
    <row r="5" spans="1:10" x14ac:dyDescent="0.3">
      <c r="A5">
        <v>1</v>
      </c>
      <c r="B5" t="s">
        <v>316</v>
      </c>
      <c r="C5" t="s">
        <v>317</v>
      </c>
      <c r="D5" s="1">
        <v>45320</v>
      </c>
      <c r="E5" s="1">
        <v>45455</v>
      </c>
      <c r="F5" t="s">
        <v>349</v>
      </c>
      <c r="G5" t="s">
        <v>307</v>
      </c>
      <c r="H5" t="s">
        <v>350</v>
      </c>
      <c r="I5" t="s">
        <v>18</v>
      </c>
      <c r="J5" s="2">
        <v>14796.24</v>
      </c>
    </row>
    <row r="6" spans="1:10" x14ac:dyDescent="0.3">
      <c r="A6">
        <v>2</v>
      </c>
      <c r="B6" t="s">
        <v>319</v>
      </c>
      <c r="C6" t="s">
        <v>320</v>
      </c>
      <c r="D6" s="1">
        <v>44589</v>
      </c>
      <c r="E6" s="1">
        <v>45456</v>
      </c>
      <c r="F6" t="s">
        <v>352</v>
      </c>
      <c r="G6" t="s">
        <v>307</v>
      </c>
      <c r="H6" t="s">
        <v>353</v>
      </c>
      <c r="I6" t="s">
        <v>18</v>
      </c>
      <c r="J6" s="2">
        <v>394800</v>
      </c>
    </row>
    <row r="7" spans="1:10" x14ac:dyDescent="0.3">
      <c r="A7" s="81">
        <v>3</v>
      </c>
      <c r="B7" t="s">
        <v>323</v>
      </c>
      <c r="C7" t="s">
        <v>324</v>
      </c>
      <c r="D7" s="1">
        <v>45349</v>
      </c>
      <c r="E7" s="1">
        <v>45462</v>
      </c>
      <c r="F7" t="s">
        <v>355</v>
      </c>
      <c r="G7" t="s">
        <v>307</v>
      </c>
      <c r="H7" t="s">
        <v>356</v>
      </c>
      <c r="I7" t="s">
        <v>18</v>
      </c>
      <c r="J7" s="2">
        <v>125000</v>
      </c>
    </row>
    <row r="8" spans="1:10" x14ac:dyDescent="0.3">
      <c r="D8" s="1"/>
      <c r="E8" s="1"/>
      <c r="J8" s="39">
        <f>SUM(J5:J7)</f>
        <v>534596.24</v>
      </c>
    </row>
    <row r="9" spans="1:10" x14ac:dyDescent="0.3">
      <c r="D9" s="1"/>
      <c r="E9" s="1"/>
      <c r="J9" s="2"/>
    </row>
    <row r="10" spans="1:10" x14ac:dyDescent="0.3">
      <c r="A10">
        <v>1</v>
      </c>
      <c r="B10" t="s">
        <v>327</v>
      </c>
      <c r="C10" t="s">
        <v>328</v>
      </c>
      <c r="D10" s="1">
        <v>45349</v>
      </c>
      <c r="E10" s="1">
        <v>45460</v>
      </c>
      <c r="F10" t="s">
        <v>310</v>
      </c>
      <c r="G10" t="s">
        <v>22</v>
      </c>
      <c r="H10" t="s">
        <v>311</v>
      </c>
      <c r="I10" t="s">
        <v>13</v>
      </c>
      <c r="J10" s="2">
        <v>22225.279999999999</v>
      </c>
    </row>
    <row r="11" spans="1:10" x14ac:dyDescent="0.3">
      <c r="A11">
        <v>2</v>
      </c>
      <c r="B11" t="s">
        <v>330</v>
      </c>
      <c r="C11" t="s">
        <v>331</v>
      </c>
      <c r="D11" s="1">
        <v>45349</v>
      </c>
      <c r="E11" s="1">
        <v>45460</v>
      </c>
      <c r="F11" t="s">
        <v>314</v>
      </c>
      <c r="G11" t="s">
        <v>22</v>
      </c>
      <c r="H11" t="s">
        <v>315</v>
      </c>
      <c r="I11" t="s">
        <v>13</v>
      </c>
      <c r="J11" s="2">
        <v>8900</v>
      </c>
    </row>
    <row r="12" spans="1:10" x14ac:dyDescent="0.3">
      <c r="A12">
        <v>3</v>
      </c>
      <c r="B12" t="s">
        <v>334</v>
      </c>
      <c r="C12" t="s">
        <v>335</v>
      </c>
      <c r="D12" s="1">
        <v>45379</v>
      </c>
      <c r="E12" s="1">
        <v>45471</v>
      </c>
      <c r="F12" t="s">
        <v>318</v>
      </c>
      <c r="G12" t="s">
        <v>22</v>
      </c>
      <c r="H12" t="s">
        <v>55</v>
      </c>
      <c r="I12" t="s">
        <v>13</v>
      </c>
      <c r="J12" s="2">
        <v>13500</v>
      </c>
    </row>
    <row r="13" spans="1:10" x14ac:dyDescent="0.3">
      <c r="A13">
        <v>4</v>
      </c>
      <c r="B13" t="s">
        <v>338</v>
      </c>
      <c r="C13" t="s">
        <v>10</v>
      </c>
      <c r="D13" s="1">
        <v>45390</v>
      </c>
      <c r="E13" s="1">
        <v>45470</v>
      </c>
      <c r="F13" t="s">
        <v>325</v>
      </c>
      <c r="G13" t="s">
        <v>22</v>
      </c>
      <c r="H13" t="s">
        <v>326</v>
      </c>
      <c r="I13" t="s">
        <v>13</v>
      </c>
      <c r="J13" s="2">
        <v>14400</v>
      </c>
    </row>
    <row r="14" spans="1:10" x14ac:dyDescent="0.3">
      <c r="A14">
        <v>5</v>
      </c>
      <c r="B14" t="s">
        <v>341</v>
      </c>
      <c r="C14" t="s">
        <v>342</v>
      </c>
      <c r="D14" s="1">
        <v>45398</v>
      </c>
      <c r="E14" s="1">
        <v>45471</v>
      </c>
      <c r="F14" t="s">
        <v>332</v>
      </c>
      <c r="G14" t="s">
        <v>22</v>
      </c>
      <c r="H14" t="s">
        <v>333</v>
      </c>
      <c r="I14" t="s">
        <v>13</v>
      </c>
      <c r="J14" s="2">
        <v>224</v>
      </c>
    </row>
    <row r="15" spans="1:10" x14ac:dyDescent="0.3">
      <c r="A15">
        <v>6</v>
      </c>
      <c r="B15" t="s">
        <v>345</v>
      </c>
      <c r="C15" t="s">
        <v>346</v>
      </c>
      <c r="D15" s="1">
        <v>45033</v>
      </c>
      <c r="E15" s="1">
        <v>45471</v>
      </c>
      <c r="F15" t="s">
        <v>336</v>
      </c>
      <c r="G15" t="s">
        <v>22</v>
      </c>
      <c r="H15" t="s">
        <v>337</v>
      </c>
      <c r="I15" t="s">
        <v>13</v>
      </c>
      <c r="J15" s="2">
        <v>4896</v>
      </c>
    </row>
    <row r="16" spans="1:10" x14ac:dyDescent="0.3">
      <c r="A16">
        <v>7</v>
      </c>
      <c r="B16" t="s">
        <v>348</v>
      </c>
      <c r="C16" t="s">
        <v>10</v>
      </c>
      <c r="D16" s="1">
        <v>45449</v>
      </c>
      <c r="E16" s="1">
        <v>45470</v>
      </c>
      <c r="F16" t="s">
        <v>343</v>
      </c>
      <c r="G16" t="s">
        <v>22</v>
      </c>
      <c r="H16" t="s">
        <v>344</v>
      </c>
      <c r="I16" t="s">
        <v>13</v>
      </c>
      <c r="J16" s="2">
        <v>3698</v>
      </c>
    </row>
    <row r="17" spans="1:10" x14ac:dyDescent="0.3">
      <c r="A17">
        <v>8</v>
      </c>
      <c r="B17" t="s">
        <v>351</v>
      </c>
      <c r="C17" t="s">
        <v>10</v>
      </c>
      <c r="D17" s="1">
        <v>45453</v>
      </c>
      <c r="E17" s="1">
        <v>45471</v>
      </c>
      <c r="F17" t="s">
        <v>347</v>
      </c>
      <c r="G17" t="s">
        <v>22</v>
      </c>
      <c r="H17" t="s">
        <v>74</v>
      </c>
      <c r="I17" t="s">
        <v>18</v>
      </c>
      <c r="J17" s="2">
        <v>5317.2</v>
      </c>
    </row>
    <row r="18" spans="1:10" x14ac:dyDescent="0.3">
      <c r="A18">
        <v>9</v>
      </c>
      <c r="B18" t="s">
        <v>354</v>
      </c>
      <c r="C18" t="s">
        <v>10</v>
      </c>
      <c r="D18" s="1">
        <v>45455</v>
      </c>
      <c r="E18" s="1">
        <v>45470</v>
      </c>
      <c r="F18" t="s">
        <v>359</v>
      </c>
      <c r="G18" t="s">
        <v>22</v>
      </c>
      <c r="H18" t="s">
        <v>360</v>
      </c>
      <c r="I18" t="s">
        <v>18</v>
      </c>
      <c r="J18" s="2">
        <v>8848</v>
      </c>
    </row>
    <row r="19" spans="1:10" x14ac:dyDescent="0.3">
      <c r="A19">
        <v>10</v>
      </c>
      <c r="B19" t="s">
        <v>357</v>
      </c>
      <c r="C19" t="s">
        <v>358</v>
      </c>
      <c r="D19" s="1">
        <v>44778</v>
      </c>
      <c r="E19" s="1">
        <v>45468</v>
      </c>
      <c r="F19" t="s">
        <v>363</v>
      </c>
      <c r="G19" t="s">
        <v>22</v>
      </c>
      <c r="H19" t="s">
        <v>364</v>
      </c>
      <c r="I19" t="s">
        <v>18</v>
      </c>
      <c r="J19" s="2">
        <v>21893.99</v>
      </c>
    </row>
    <row r="20" spans="1:10" x14ac:dyDescent="0.3">
      <c r="A20">
        <v>11</v>
      </c>
      <c r="B20" t="s">
        <v>361</v>
      </c>
      <c r="C20" t="s">
        <v>362</v>
      </c>
      <c r="D20" s="1">
        <v>45184</v>
      </c>
      <c r="E20" s="1">
        <v>45471</v>
      </c>
      <c r="F20" t="s">
        <v>375</v>
      </c>
      <c r="G20" t="s">
        <v>22</v>
      </c>
      <c r="H20" t="s">
        <v>376</v>
      </c>
      <c r="I20" t="s">
        <v>13</v>
      </c>
      <c r="J20" s="2">
        <v>5337.5</v>
      </c>
    </row>
    <row r="21" spans="1:10" x14ac:dyDescent="0.3">
      <c r="A21" s="81">
        <v>12</v>
      </c>
      <c r="B21" t="s">
        <v>308</v>
      </c>
      <c r="C21" t="s">
        <v>309</v>
      </c>
      <c r="D21" s="1">
        <v>45320</v>
      </c>
      <c r="E21" s="1">
        <v>45448</v>
      </c>
      <c r="F21" t="s">
        <v>329</v>
      </c>
      <c r="G21" t="s">
        <v>22</v>
      </c>
      <c r="H21" t="s">
        <v>153</v>
      </c>
      <c r="I21" t="s">
        <v>13</v>
      </c>
      <c r="J21" s="2">
        <v>2187</v>
      </c>
    </row>
    <row r="22" spans="1:10" x14ac:dyDescent="0.3">
      <c r="D22" s="1"/>
      <c r="E22" s="1"/>
      <c r="J22" s="39">
        <f>SUM(J10:J21)</f>
        <v>111426.97</v>
      </c>
    </row>
    <row r="23" spans="1:10" x14ac:dyDescent="0.3">
      <c r="D23" s="1"/>
      <c r="E23" s="1"/>
      <c r="J23" s="2"/>
    </row>
    <row r="24" spans="1:10" x14ac:dyDescent="0.3">
      <c r="A24" s="81">
        <v>1</v>
      </c>
      <c r="B24" t="s">
        <v>365</v>
      </c>
      <c r="C24" t="s">
        <v>366</v>
      </c>
      <c r="D24" s="1">
        <v>45142</v>
      </c>
      <c r="E24" s="1">
        <v>45471</v>
      </c>
      <c r="F24" t="s">
        <v>339</v>
      </c>
      <c r="G24" t="s">
        <v>16</v>
      </c>
      <c r="H24" t="s">
        <v>340</v>
      </c>
      <c r="I24" t="s">
        <v>18</v>
      </c>
      <c r="J24" s="2">
        <v>14898.49</v>
      </c>
    </row>
    <row r="25" spans="1:10" x14ac:dyDescent="0.3">
      <c r="D25" s="1"/>
      <c r="E25" s="1"/>
      <c r="J25" s="39">
        <f>SUM(J24)</f>
        <v>14898.49</v>
      </c>
    </row>
    <row r="26" spans="1:10" x14ac:dyDescent="0.3">
      <c r="D26" s="1"/>
      <c r="E26" s="1"/>
      <c r="J26" s="2"/>
    </row>
    <row r="27" spans="1:10" x14ac:dyDescent="0.3">
      <c r="A27">
        <v>1</v>
      </c>
      <c r="B27" t="s">
        <v>369</v>
      </c>
      <c r="C27" t="s">
        <v>370</v>
      </c>
      <c r="D27" s="1">
        <v>44819</v>
      </c>
      <c r="E27" s="1">
        <v>45471</v>
      </c>
      <c r="F27" t="s">
        <v>321</v>
      </c>
      <c r="G27" t="s">
        <v>89</v>
      </c>
      <c r="H27" t="s">
        <v>322</v>
      </c>
      <c r="I27" t="s">
        <v>18</v>
      </c>
      <c r="J27" s="2">
        <v>84793.919999999998</v>
      </c>
    </row>
    <row r="28" spans="1:10" x14ac:dyDescent="0.3">
      <c r="A28" s="81">
        <v>2</v>
      </c>
      <c r="B28" t="s">
        <v>373</v>
      </c>
      <c r="C28" t="s">
        <v>374</v>
      </c>
      <c r="D28" s="1">
        <v>45246</v>
      </c>
      <c r="E28" s="1">
        <v>45460</v>
      </c>
      <c r="F28" t="s">
        <v>367</v>
      </c>
      <c r="G28" t="s">
        <v>89</v>
      </c>
      <c r="H28" t="s">
        <v>368</v>
      </c>
      <c r="I28" t="s">
        <v>13</v>
      </c>
      <c r="J28" s="2">
        <v>29550</v>
      </c>
    </row>
    <row r="29" spans="1:10" x14ac:dyDescent="0.3">
      <c r="J29" s="39">
        <f>SUM(J27:J28)</f>
        <v>114343.92</v>
      </c>
    </row>
    <row r="30" spans="1:10" x14ac:dyDescent="0.3">
      <c r="J30" s="39"/>
    </row>
    <row r="31" spans="1:10" x14ac:dyDescent="0.3">
      <c r="J31" s="55">
        <f>SUM(J29,J25,J22,J8,J3)</f>
        <v>1206311.3799999999</v>
      </c>
    </row>
    <row r="32" spans="1:10" x14ac:dyDescent="0.3">
      <c r="J32" s="39"/>
    </row>
    <row r="33" spans="6:12" x14ac:dyDescent="0.3">
      <c r="J33" s="55"/>
    </row>
    <row r="34" spans="6:12" x14ac:dyDescent="0.3">
      <c r="J34" s="55"/>
    </row>
    <row r="37" spans="6:12" x14ac:dyDescent="0.3">
      <c r="G37" s="2"/>
    </row>
    <row r="38" spans="6:12" x14ac:dyDescent="0.3">
      <c r="G38" s="2"/>
    </row>
    <row r="39" spans="6:12" x14ac:dyDescent="0.3">
      <c r="G39" s="2"/>
    </row>
    <row r="40" spans="6:12" x14ac:dyDescent="0.3">
      <c r="G40" s="2"/>
    </row>
    <row r="41" spans="6:12" x14ac:dyDescent="0.3">
      <c r="F41" s="1"/>
      <c r="G41" s="1"/>
      <c r="L41" s="2"/>
    </row>
    <row r="42" spans="6:12" x14ac:dyDescent="0.3">
      <c r="F42" s="1"/>
      <c r="G42" s="1"/>
      <c r="L42" s="2"/>
    </row>
    <row r="43" spans="6:12" x14ac:dyDescent="0.3">
      <c r="F43" s="1"/>
      <c r="G43" s="1"/>
      <c r="L43" s="2"/>
    </row>
  </sheetData>
  <autoFilter ref="D1:J1" xr:uid="{43F74A04-D295-41F3-B267-70A4B1534120}"/>
  <sortState xmlns:xlrd2="http://schemas.microsoft.com/office/spreadsheetml/2017/richdata2" ref="E2:J28">
    <sortCondition ref="G2:G28"/>
  </sortState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F969E-7D48-436D-A94A-FB0877D03A50}">
  <dimension ref="A1:J55"/>
  <sheetViews>
    <sheetView zoomScale="70" zoomScaleNormal="70" workbookViewId="0">
      <pane ySplit="1" topLeftCell="A2" activePane="bottomLeft" state="frozen"/>
      <selection pane="bottomLeft" activeCell="B45" sqref="B45"/>
    </sheetView>
  </sheetViews>
  <sheetFormatPr defaultRowHeight="14.4" x14ac:dyDescent="0.3"/>
  <cols>
    <col min="2" max="2" width="14.77734375" bestFit="1" customWidth="1"/>
    <col min="3" max="3" width="18.77734375" bestFit="1" customWidth="1"/>
    <col min="4" max="4" width="12.5546875" bestFit="1" customWidth="1"/>
    <col min="5" max="5" width="15.44140625" bestFit="1" customWidth="1"/>
    <col min="6" max="6" width="38.5546875" customWidth="1"/>
    <col min="7" max="7" width="21.21875" bestFit="1" customWidth="1"/>
    <col min="8" max="8" width="76.44140625" customWidth="1"/>
    <col min="9" max="9" width="15.21875" bestFit="1" customWidth="1"/>
    <col min="10" max="10" width="30.21875" bestFit="1" customWidth="1"/>
  </cols>
  <sheetData>
    <row r="1" spans="1:10" s="3" customFormat="1" x14ac:dyDescent="0.3">
      <c r="A1" s="3" t="s">
        <v>1023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 x14ac:dyDescent="0.3">
      <c r="A2">
        <v>1</v>
      </c>
      <c r="B2" t="s">
        <v>469</v>
      </c>
      <c r="C2" t="s">
        <v>10</v>
      </c>
      <c r="D2" s="1">
        <v>45460</v>
      </c>
      <c r="E2" s="1">
        <v>45484</v>
      </c>
      <c r="F2" t="s">
        <v>470</v>
      </c>
      <c r="G2" t="s">
        <v>307</v>
      </c>
      <c r="H2" t="s">
        <v>471</v>
      </c>
      <c r="I2" t="s">
        <v>18</v>
      </c>
      <c r="J2" s="2">
        <v>149291.79999999999</v>
      </c>
    </row>
    <row r="3" spans="1:10" x14ac:dyDescent="0.3">
      <c r="A3">
        <v>2</v>
      </c>
      <c r="B3" t="s">
        <v>494</v>
      </c>
      <c r="C3" t="s">
        <v>10</v>
      </c>
      <c r="D3" s="1">
        <v>45477</v>
      </c>
      <c r="E3" s="1">
        <v>45478</v>
      </c>
      <c r="F3" t="s">
        <v>495</v>
      </c>
      <c r="G3" t="s">
        <v>307</v>
      </c>
      <c r="H3" t="s">
        <v>496</v>
      </c>
      <c r="I3" t="s">
        <v>18</v>
      </c>
      <c r="J3" s="2">
        <v>307130</v>
      </c>
    </row>
    <row r="4" spans="1:10" x14ac:dyDescent="0.3">
      <c r="A4" s="81">
        <v>3</v>
      </c>
      <c r="B4" t="s">
        <v>497</v>
      </c>
      <c r="C4" t="s">
        <v>10</v>
      </c>
      <c r="D4" s="1">
        <v>45479</v>
      </c>
      <c r="E4" s="1">
        <v>45484</v>
      </c>
      <c r="F4" t="s">
        <v>498</v>
      </c>
      <c r="G4" t="s">
        <v>307</v>
      </c>
      <c r="H4" t="s">
        <v>499</v>
      </c>
      <c r="I4" t="s">
        <v>18</v>
      </c>
      <c r="J4" s="2">
        <v>5601200</v>
      </c>
    </row>
    <row r="5" spans="1:10" x14ac:dyDescent="0.3">
      <c r="D5" s="1"/>
      <c r="E5" s="1"/>
      <c r="J5" s="39">
        <f>SUM(J2:J4)</f>
        <v>6057621.7999999998</v>
      </c>
    </row>
    <row r="6" spans="1:10" x14ac:dyDescent="0.3">
      <c r="D6" s="1"/>
      <c r="E6" s="1"/>
      <c r="J6" s="2"/>
    </row>
    <row r="7" spans="1:10" x14ac:dyDescent="0.3">
      <c r="A7">
        <v>1</v>
      </c>
      <c r="B7" t="s">
        <v>394</v>
      </c>
      <c r="C7" t="s">
        <v>395</v>
      </c>
      <c r="D7" s="1">
        <v>45349</v>
      </c>
      <c r="E7" s="1">
        <v>45474</v>
      </c>
      <c r="F7" t="s">
        <v>396</v>
      </c>
      <c r="G7" t="s">
        <v>22</v>
      </c>
      <c r="H7" t="s">
        <v>397</v>
      </c>
      <c r="I7" t="s">
        <v>13</v>
      </c>
      <c r="J7" s="2">
        <v>1234</v>
      </c>
    </row>
    <row r="8" spans="1:10" x14ac:dyDescent="0.3">
      <c r="A8">
        <v>2</v>
      </c>
      <c r="B8" t="s">
        <v>415</v>
      </c>
      <c r="C8" t="s">
        <v>416</v>
      </c>
      <c r="D8" s="1">
        <v>45379</v>
      </c>
      <c r="E8" s="1">
        <v>45474</v>
      </c>
      <c r="F8" t="s">
        <v>417</v>
      </c>
      <c r="G8" t="s">
        <v>22</v>
      </c>
      <c r="H8" t="s">
        <v>418</v>
      </c>
      <c r="I8" t="s">
        <v>13</v>
      </c>
      <c r="J8" s="2">
        <v>1200</v>
      </c>
    </row>
    <row r="9" spans="1:10" x14ac:dyDescent="0.3">
      <c r="A9">
        <v>3</v>
      </c>
      <c r="B9" t="s">
        <v>427</v>
      </c>
      <c r="C9" t="s">
        <v>428</v>
      </c>
      <c r="D9" s="1">
        <v>44645</v>
      </c>
      <c r="E9" s="1">
        <v>45476</v>
      </c>
      <c r="F9" t="s">
        <v>429</v>
      </c>
      <c r="G9" t="s">
        <v>22</v>
      </c>
      <c r="H9" t="s">
        <v>430</v>
      </c>
      <c r="I9" t="s">
        <v>13</v>
      </c>
      <c r="J9" s="2">
        <v>26076.6</v>
      </c>
    </row>
    <row r="10" spans="1:10" x14ac:dyDescent="0.3">
      <c r="A10">
        <v>5</v>
      </c>
      <c r="B10" t="s">
        <v>384</v>
      </c>
      <c r="C10" t="s">
        <v>10</v>
      </c>
      <c r="D10" s="1">
        <v>45341</v>
      </c>
      <c r="E10" s="1">
        <v>45474</v>
      </c>
      <c r="F10" t="s">
        <v>385</v>
      </c>
      <c r="G10" t="s">
        <v>22</v>
      </c>
      <c r="H10" t="s">
        <v>386</v>
      </c>
      <c r="I10" t="s">
        <v>13</v>
      </c>
      <c r="J10" s="2">
        <v>9600</v>
      </c>
    </row>
    <row r="11" spans="1:10" x14ac:dyDescent="0.3">
      <c r="A11">
        <v>6</v>
      </c>
      <c r="B11" t="s">
        <v>387</v>
      </c>
      <c r="C11" t="s">
        <v>10</v>
      </c>
      <c r="D11" s="1">
        <v>45341</v>
      </c>
      <c r="E11" s="1">
        <v>45502</v>
      </c>
      <c r="F11" t="s">
        <v>388</v>
      </c>
      <c r="G11" t="s">
        <v>22</v>
      </c>
      <c r="H11" t="s">
        <v>389</v>
      </c>
      <c r="I11" t="s">
        <v>18</v>
      </c>
      <c r="J11" s="2">
        <v>54906.01</v>
      </c>
    </row>
    <row r="12" spans="1:10" x14ac:dyDescent="0.3">
      <c r="A12">
        <v>7</v>
      </c>
      <c r="B12" t="s">
        <v>390</v>
      </c>
      <c r="C12" t="s">
        <v>391</v>
      </c>
      <c r="D12" s="1">
        <v>45341</v>
      </c>
      <c r="E12" s="1">
        <v>45496</v>
      </c>
      <c r="F12" t="s">
        <v>392</v>
      </c>
      <c r="G12" t="s">
        <v>22</v>
      </c>
      <c r="H12" t="s">
        <v>393</v>
      </c>
      <c r="I12" t="s">
        <v>18</v>
      </c>
      <c r="J12" s="2">
        <v>35935</v>
      </c>
    </row>
    <row r="13" spans="1:10" x14ac:dyDescent="0.3">
      <c r="A13">
        <v>8</v>
      </c>
      <c r="B13" t="s">
        <v>398</v>
      </c>
      <c r="C13" t="s">
        <v>399</v>
      </c>
      <c r="D13" s="1">
        <v>45349</v>
      </c>
      <c r="E13" s="1">
        <v>45499</v>
      </c>
      <c r="F13" t="s">
        <v>400</v>
      </c>
      <c r="G13" t="s">
        <v>22</v>
      </c>
      <c r="H13" t="s">
        <v>401</v>
      </c>
      <c r="I13" t="s">
        <v>13</v>
      </c>
      <c r="J13" s="2">
        <v>3158.4</v>
      </c>
    </row>
    <row r="14" spans="1:10" x14ac:dyDescent="0.3">
      <c r="A14">
        <v>9</v>
      </c>
      <c r="B14" t="s">
        <v>402</v>
      </c>
      <c r="C14" t="s">
        <v>403</v>
      </c>
      <c r="D14" s="1">
        <v>45352</v>
      </c>
      <c r="E14" s="1">
        <v>45502</v>
      </c>
      <c r="F14" t="s">
        <v>404</v>
      </c>
      <c r="G14" t="s">
        <v>22</v>
      </c>
      <c r="H14" t="s">
        <v>405</v>
      </c>
      <c r="I14" t="s">
        <v>18</v>
      </c>
      <c r="J14" s="2">
        <v>4451.8</v>
      </c>
    </row>
    <row r="15" spans="1:10" x14ac:dyDescent="0.3">
      <c r="A15">
        <v>10</v>
      </c>
      <c r="B15" t="s">
        <v>406</v>
      </c>
      <c r="C15" t="s">
        <v>407</v>
      </c>
      <c r="D15" s="1">
        <v>45358</v>
      </c>
      <c r="E15" s="1">
        <v>45502</v>
      </c>
      <c r="F15" t="s">
        <v>408</v>
      </c>
      <c r="G15" t="s">
        <v>22</v>
      </c>
      <c r="H15" t="s">
        <v>409</v>
      </c>
      <c r="I15" t="s">
        <v>18</v>
      </c>
      <c r="J15" s="2">
        <v>2128</v>
      </c>
    </row>
    <row r="16" spans="1:10" x14ac:dyDescent="0.3">
      <c r="A16">
        <v>11</v>
      </c>
      <c r="B16" t="s">
        <v>419</v>
      </c>
      <c r="C16" t="s">
        <v>420</v>
      </c>
      <c r="D16" s="1">
        <v>45379</v>
      </c>
      <c r="E16" s="1">
        <v>45474</v>
      </c>
      <c r="F16" t="s">
        <v>421</v>
      </c>
      <c r="G16" t="s">
        <v>22</v>
      </c>
      <c r="H16" t="s">
        <v>422</v>
      </c>
      <c r="I16" t="s">
        <v>13</v>
      </c>
      <c r="J16" s="2">
        <v>16461.900000000001</v>
      </c>
    </row>
    <row r="17" spans="1:10" x14ac:dyDescent="0.3">
      <c r="A17">
        <v>12</v>
      </c>
      <c r="B17" t="s">
        <v>423</v>
      </c>
      <c r="C17" t="s">
        <v>424</v>
      </c>
      <c r="D17" s="1">
        <v>45379</v>
      </c>
      <c r="E17" s="1">
        <v>45503</v>
      </c>
      <c r="F17" t="s">
        <v>425</v>
      </c>
      <c r="G17" t="s">
        <v>22</v>
      </c>
      <c r="H17" t="s">
        <v>426</v>
      </c>
      <c r="I17" t="s">
        <v>18</v>
      </c>
      <c r="J17" s="2">
        <v>1760</v>
      </c>
    </row>
    <row r="18" spans="1:10" x14ac:dyDescent="0.3">
      <c r="A18">
        <v>13</v>
      </c>
      <c r="B18" t="s">
        <v>433</v>
      </c>
      <c r="C18" t="s">
        <v>434</v>
      </c>
      <c r="D18" s="1">
        <v>45399</v>
      </c>
      <c r="E18" s="1">
        <v>45502</v>
      </c>
      <c r="F18" t="s">
        <v>435</v>
      </c>
      <c r="G18" t="s">
        <v>22</v>
      </c>
      <c r="H18" t="s">
        <v>436</v>
      </c>
      <c r="I18" t="s">
        <v>13</v>
      </c>
      <c r="J18" s="2">
        <v>11922</v>
      </c>
    </row>
    <row r="19" spans="1:10" x14ac:dyDescent="0.3">
      <c r="A19">
        <v>14</v>
      </c>
      <c r="B19" t="s">
        <v>440</v>
      </c>
      <c r="C19" t="s">
        <v>441</v>
      </c>
      <c r="D19" s="1">
        <v>45406</v>
      </c>
      <c r="E19" s="1">
        <v>45502</v>
      </c>
      <c r="F19" t="s">
        <v>442</v>
      </c>
      <c r="G19" t="s">
        <v>22</v>
      </c>
      <c r="H19" t="s">
        <v>443</v>
      </c>
      <c r="I19" t="s">
        <v>13</v>
      </c>
      <c r="J19" s="2">
        <v>49320</v>
      </c>
    </row>
    <row r="20" spans="1:10" x14ac:dyDescent="0.3">
      <c r="A20">
        <v>15</v>
      </c>
      <c r="B20" t="s">
        <v>444</v>
      </c>
      <c r="C20" t="s">
        <v>445</v>
      </c>
      <c r="D20" s="1">
        <v>45412</v>
      </c>
      <c r="E20" s="1">
        <v>45502</v>
      </c>
      <c r="F20" t="s">
        <v>446</v>
      </c>
      <c r="G20" t="s">
        <v>22</v>
      </c>
      <c r="H20" t="s">
        <v>447</v>
      </c>
      <c r="I20" t="s">
        <v>13</v>
      </c>
      <c r="J20" s="2">
        <v>4360</v>
      </c>
    </row>
    <row r="21" spans="1:10" x14ac:dyDescent="0.3">
      <c r="A21">
        <v>16</v>
      </c>
      <c r="B21" t="s">
        <v>461</v>
      </c>
      <c r="C21" t="s">
        <v>462</v>
      </c>
      <c r="D21" s="1">
        <v>45447</v>
      </c>
      <c r="E21" s="1">
        <v>45502</v>
      </c>
      <c r="F21" t="s">
        <v>463</v>
      </c>
      <c r="G21" t="s">
        <v>22</v>
      </c>
      <c r="H21" t="s">
        <v>464</v>
      </c>
      <c r="I21" t="s">
        <v>18</v>
      </c>
      <c r="J21" s="2">
        <v>29134.02</v>
      </c>
    </row>
    <row r="22" spans="1:10" x14ac:dyDescent="0.3">
      <c r="A22">
        <v>17</v>
      </c>
      <c r="B22" t="s">
        <v>465</v>
      </c>
      <c r="C22" t="s">
        <v>466</v>
      </c>
      <c r="D22" s="1">
        <v>45057</v>
      </c>
      <c r="E22" s="1">
        <v>45483</v>
      </c>
      <c r="F22" t="s">
        <v>467</v>
      </c>
      <c r="G22" t="s">
        <v>22</v>
      </c>
      <c r="H22" t="s">
        <v>468</v>
      </c>
      <c r="I22" t="s">
        <v>13</v>
      </c>
      <c r="J22" s="2">
        <v>16800</v>
      </c>
    </row>
    <row r="23" spans="1:10" x14ac:dyDescent="0.3">
      <c r="A23">
        <v>18</v>
      </c>
      <c r="B23" t="s">
        <v>472</v>
      </c>
      <c r="C23" t="s">
        <v>473</v>
      </c>
      <c r="D23" s="1">
        <v>45462</v>
      </c>
      <c r="E23" s="1">
        <v>45498</v>
      </c>
      <c r="F23" t="s">
        <v>474</v>
      </c>
      <c r="G23" t="s">
        <v>22</v>
      </c>
      <c r="H23" t="s">
        <v>475</v>
      </c>
      <c r="I23" t="s">
        <v>18</v>
      </c>
      <c r="J23" s="2">
        <v>1200</v>
      </c>
    </row>
    <row r="24" spans="1:10" x14ac:dyDescent="0.3">
      <c r="A24">
        <v>19</v>
      </c>
      <c r="B24" t="s">
        <v>476</v>
      </c>
      <c r="C24" t="s">
        <v>477</v>
      </c>
      <c r="D24" s="1">
        <v>45463</v>
      </c>
      <c r="E24" s="1">
        <v>45502</v>
      </c>
      <c r="F24" t="s">
        <v>478</v>
      </c>
      <c r="G24" t="s">
        <v>22</v>
      </c>
      <c r="H24" t="s">
        <v>479</v>
      </c>
      <c r="I24" t="s">
        <v>18</v>
      </c>
      <c r="J24" s="2">
        <v>10169</v>
      </c>
    </row>
    <row r="25" spans="1:10" x14ac:dyDescent="0.3">
      <c r="A25">
        <v>20</v>
      </c>
      <c r="B25" t="s">
        <v>480</v>
      </c>
      <c r="C25" t="s">
        <v>481</v>
      </c>
      <c r="D25" s="1">
        <v>45463</v>
      </c>
      <c r="E25" s="1">
        <v>45499</v>
      </c>
      <c r="F25" t="s">
        <v>482</v>
      </c>
      <c r="G25" t="s">
        <v>22</v>
      </c>
      <c r="H25" t="s">
        <v>483</v>
      </c>
      <c r="I25" t="s">
        <v>18</v>
      </c>
      <c r="J25" s="2">
        <v>3717</v>
      </c>
    </row>
    <row r="26" spans="1:10" x14ac:dyDescent="0.3">
      <c r="A26">
        <v>21</v>
      </c>
      <c r="B26" t="s">
        <v>484</v>
      </c>
      <c r="C26" t="s">
        <v>485</v>
      </c>
      <c r="D26" s="1">
        <v>45463</v>
      </c>
      <c r="E26" s="1">
        <v>45499</v>
      </c>
      <c r="F26" t="s">
        <v>486</v>
      </c>
      <c r="G26" t="s">
        <v>22</v>
      </c>
      <c r="H26" t="s">
        <v>153</v>
      </c>
      <c r="I26" t="s">
        <v>18</v>
      </c>
      <c r="J26" s="2">
        <v>25900</v>
      </c>
    </row>
    <row r="27" spans="1:10" x14ac:dyDescent="0.3">
      <c r="A27" s="81">
        <v>22</v>
      </c>
      <c r="B27" t="s">
        <v>487</v>
      </c>
      <c r="C27" t="s">
        <v>488</v>
      </c>
      <c r="D27" s="1">
        <v>45464</v>
      </c>
      <c r="E27" s="1">
        <v>45499</v>
      </c>
      <c r="F27" t="s">
        <v>489</v>
      </c>
      <c r="G27" t="s">
        <v>22</v>
      </c>
      <c r="H27" t="s">
        <v>490</v>
      </c>
      <c r="I27" t="s">
        <v>18</v>
      </c>
      <c r="J27" s="2">
        <v>8963.5400000000009</v>
      </c>
    </row>
    <row r="28" spans="1:10" x14ac:dyDescent="0.3">
      <c r="D28" s="1"/>
      <c r="E28" s="1"/>
      <c r="J28" s="39">
        <f>SUM(J7:J27)</f>
        <v>318397.26999999996</v>
      </c>
    </row>
    <row r="29" spans="1:10" x14ac:dyDescent="0.3">
      <c r="D29" s="1"/>
      <c r="E29" s="1"/>
      <c r="J29" s="39"/>
    </row>
    <row r="30" spans="1:10" x14ac:dyDescent="0.3">
      <c r="A30" s="81">
        <v>1</v>
      </c>
      <c r="B30" t="s">
        <v>491</v>
      </c>
      <c r="C30" t="s">
        <v>10</v>
      </c>
      <c r="D30" s="1">
        <v>45475</v>
      </c>
      <c r="E30" s="1">
        <v>45503</v>
      </c>
      <c r="F30" t="s">
        <v>492</v>
      </c>
      <c r="G30" t="s">
        <v>1024</v>
      </c>
      <c r="H30" t="s">
        <v>493</v>
      </c>
      <c r="I30" t="s">
        <v>18</v>
      </c>
      <c r="J30" s="2">
        <v>2558502.1</v>
      </c>
    </row>
    <row r="31" spans="1:10" x14ac:dyDescent="0.3">
      <c r="D31" s="1"/>
      <c r="E31" s="1"/>
      <c r="J31" s="39">
        <f>SUM(J30)</f>
        <v>2558502.1</v>
      </c>
    </row>
    <row r="32" spans="1:10" x14ac:dyDescent="0.3">
      <c r="D32" s="1"/>
      <c r="E32" s="1"/>
      <c r="J32" s="2"/>
    </row>
    <row r="33" spans="1:10" x14ac:dyDescent="0.3">
      <c r="A33">
        <v>1</v>
      </c>
      <c r="B33" t="s">
        <v>378</v>
      </c>
      <c r="C33" t="s">
        <v>10</v>
      </c>
      <c r="D33" s="1">
        <v>45330</v>
      </c>
      <c r="E33" s="1">
        <v>45483</v>
      </c>
      <c r="F33" t="s">
        <v>379</v>
      </c>
      <c r="G33" t="s">
        <v>16</v>
      </c>
      <c r="H33" t="s">
        <v>380</v>
      </c>
      <c r="I33" t="s">
        <v>18</v>
      </c>
      <c r="J33" s="2">
        <v>3839</v>
      </c>
    </row>
    <row r="34" spans="1:10" x14ac:dyDescent="0.3">
      <c r="A34">
        <v>2</v>
      </c>
      <c r="B34" t="s">
        <v>381</v>
      </c>
      <c r="C34" t="s">
        <v>10</v>
      </c>
      <c r="D34" s="1">
        <v>45330</v>
      </c>
      <c r="E34" s="1">
        <v>45499</v>
      </c>
      <c r="F34" t="s">
        <v>382</v>
      </c>
      <c r="G34" t="s">
        <v>16</v>
      </c>
      <c r="H34" t="s">
        <v>383</v>
      </c>
      <c r="I34" t="s">
        <v>18</v>
      </c>
      <c r="J34" s="2">
        <v>9756</v>
      </c>
    </row>
    <row r="35" spans="1:10" x14ac:dyDescent="0.3">
      <c r="A35">
        <v>3</v>
      </c>
      <c r="B35" t="s">
        <v>431</v>
      </c>
      <c r="C35" t="s">
        <v>10</v>
      </c>
      <c r="D35" s="1">
        <v>45398</v>
      </c>
      <c r="E35" s="1">
        <v>45484</v>
      </c>
      <c r="F35" t="s">
        <v>432</v>
      </c>
      <c r="G35" t="s">
        <v>16</v>
      </c>
      <c r="H35" t="s">
        <v>383</v>
      </c>
      <c r="I35" t="s">
        <v>18</v>
      </c>
      <c r="J35" s="2">
        <v>6960</v>
      </c>
    </row>
    <row r="36" spans="1:10" x14ac:dyDescent="0.3">
      <c r="A36">
        <v>4</v>
      </c>
      <c r="B36" t="s">
        <v>437</v>
      </c>
      <c r="C36" t="s">
        <v>10</v>
      </c>
      <c r="D36" s="1">
        <v>45404</v>
      </c>
      <c r="E36" s="1">
        <v>45484</v>
      </c>
      <c r="F36" t="s">
        <v>438</v>
      </c>
      <c r="G36" t="s">
        <v>16</v>
      </c>
      <c r="H36" t="s">
        <v>439</v>
      </c>
      <c r="I36" t="s">
        <v>18</v>
      </c>
      <c r="J36" s="2">
        <v>2800</v>
      </c>
    </row>
    <row r="37" spans="1:10" x14ac:dyDescent="0.3">
      <c r="A37">
        <v>5</v>
      </c>
      <c r="B37" t="s">
        <v>448</v>
      </c>
      <c r="C37" t="s">
        <v>10</v>
      </c>
      <c r="D37" s="1">
        <v>45433</v>
      </c>
      <c r="E37" s="1">
        <v>45484</v>
      </c>
      <c r="F37" t="s">
        <v>449</v>
      </c>
      <c r="G37" t="s">
        <v>16</v>
      </c>
      <c r="H37" t="s">
        <v>450</v>
      </c>
      <c r="I37" t="s">
        <v>18</v>
      </c>
      <c r="J37" s="2">
        <v>9000</v>
      </c>
    </row>
    <row r="38" spans="1:10" x14ac:dyDescent="0.3">
      <c r="A38">
        <v>6</v>
      </c>
      <c r="B38" t="s">
        <v>451</v>
      </c>
      <c r="C38" t="s">
        <v>10</v>
      </c>
      <c r="D38" s="1">
        <v>45433</v>
      </c>
      <c r="E38" s="1">
        <v>45484</v>
      </c>
      <c r="F38" t="s">
        <v>452</v>
      </c>
      <c r="G38" t="s">
        <v>16</v>
      </c>
      <c r="H38" t="s">
        <v>450</v>
      </c>
      <c r="I38" t="s">
        <v>18</v>
      </c>
      <c r="J38" s="2">
        <v>2200</v>
      </c>
    </row>
    <row r="39" spans="1:10" x14ac:dyDescent="0.3">
      <c r="A39">
        <v>7</v>
      </c>
      <c r="B39" t="s">
        <v>453</v>
      </c>
      <c r="C39" t="s">
        <v>10</v>
      </c>
      <c r="D39" s="1">
        <v>45433</v>
      </c>
      <c r="E39" s="1">
        <v>45497</v>
      </c>
      <c r="F39" t="s">
        <v>454</v>
      </c>
      <c r="G39" t="s">
        <v>16</v>
      </c>
      <c r="H39" t="s">
        <v>455</v>
      </c>
      <c r="I39" t="s">
        <v>18</v>
      </c>
      <c r="J39" s="2">
        <v>2500</v>
      </c>
    </row>
    <row r="40" spans="1:10" x14ac:dyDescent="0.3">
      <c r="A40">
        <v>8</v>
      </c>
      <c r="B40" t="s">
        <v>456</v>
      </c>
      <c r="C40" t="s">
        <v>10</v>
      </c>
      <c r="D40" s="1">
        <v>45446</v>
      </c>
      <c r="E40" s="1">
        <v>45502</v>
      </c>
      <c r="F40" t="s">
        <v>457</v>
      </c>
      <c r="G40" t="s">
        <v>16</v>
      </c>
      <c r="H40" t="s">
        <v>458</v>
      </c>
      <c r="I40" t="s">
        <v>18</v>
      </c>
      <c r="J40" s="2">
        <v>1200</v>
      </c>
    </row>
    <row r="41" spans="1:10" x14ac:dyDescent="0.3">
      <c r="A41" s="81">
        <v>9</v>
      </c>
      <c r="B41" t="s">
        <v>459</v>
      </c>
      <c r="C41" t="s">
        <v>10</v>
      </c>
      <c r="D41" s="1">
        <v>45447</v>
      </c>
      <c r="E41" s="1">
        <v>45484</v>
      </c>
      <c r="F41" t="s">
        <v>460</v>
      </c>
      <c r="G41" t="s">
        <v>16</v>
      </c>
      <c r="H41" t="s">
        <v>450</v>
      </c>
      <c r="I41" t="s">
        <v>18</v>
      </c>
      <c r="J41" s="2">
        <v>2600</v>
      </c>
    </row>
    <row r="42" spans="1:10" x14ac:dyDescent="0.3">
      <c r="D42" s="1"/>
      <c r="E42" s="1"/>
      <c r="J42" s="39">
        <f>SUM(J33:J41)</f>
        <v>40855</v>
      </c>
    </row>
    <row r="43" spans="1:10" x14ac:dyDescent="0.3">
      <c r="D43" s="1"/>
      <c r="E43" s="1"/>
      <c r="J43" s="2"/>
    </row>
    <row r="44" spans="1:10" x14ac:dyDescent="0.3">
      <c r="A44">
        <v>1</v>
      </c>
      <c r="B44" t="s">
        <v>410</v>
      </c>
      <c r="C44" t="s">
        <v>411</v>
      </c>
      <c r="D44" s="1">
        <v>45230</v>
      </c>
      <c r="E44" s="1">
        <v>45483</v>
      </c>
      <c r="F44" t="s">
        <v>412</v>
      </c>
      <c r="G44" t="s">
        <v>41</v>
      </c>
      <c r="H44" t="s">
        <v>413</v>
      </c>
      <c r="I44" t="s">
        <v>13</v>
      </c>
      <c r="J44" s="2">
        <v>76999.8</v>
      </c>
    </row>
    <row r="45" spans="1:10" x14ac:dyDescent="0.3">
      <c r="A45">
        <v>2</v>
      </c>
      <c r="B45" t="s">
        <v>410</v>
      </c>
      <c r="C45" t="s">
        <v>411</v>
      </c>
      <c r="D45" s="1">
        <v>45230</v>
      </c>
      <c r="E45" s="1">
        <v>45483</v>
      </c>
      <c r="F45" t="s">
        <v>412</v>
      </c>
      <c r="G45" t="s">
        <v>41</v>
      </c>
      <c r="H45" t="s">
        <v>414</v>
      </c>
      <c r="I45" t="s">
        <v>13</v>
      </c>
      <c r="J45" s="2">
        <v>107522</v>
      </c>
    </row>
    <row r="46" spans="1:10" x14ac:dyDescent="0.3">
      <c r="A46">
        <v>3</v>
      </c>
      <c r="B46" t="s">
        <v>500</v>
      </c>
      <c r="C46" t="s">
        <v>501</v>
      </c>
      <c r="D46" s="1">
        <v>45246</v>
      </c>
      <c r="E46" s="1">
        <v>45496</v>
      </c>
      <c r="F46" t="s">
        <v>502</v>
      </c>
      <c r="G46" t="s">
        <v>41</v>
      </c>
      <c r="H46" t="s">
        <v>503</v>
      </c>
      <c r="I46" t="s">
        <v>18</v>
      </c>
      <c r="J46" s="2">
        <v>318997</v>
      </c>
    </row>
    <row r="47" spans="1:10" x14ac:dyDescent="0.3">
      <c r="A47" s="81">
        <v>4</v>
      </c>
      <c r="B47" t="s">
        <v>504</v>
      </c>
      <c r="C47" t="s">
        <v>505</v>
      </c>
      <c r="D47" s="1">
        <v>45288</v>
      </c>
      <c r="E47" s="1">
        <v>45502</v>
      </c>
      <c r="F47" t="s">
        <v>506</v>
      </c>
      <c r="G47" t="s">
        <v>41</v>
      </c>
      <c r="H47" t="s">
        <v>507</v>
      </c>
      <c r="I47" t="s">
        <v>18</v>
      </c>
      <c r="J47" s="2">
        <v>237986.76</v>
      </c>
    </row>
    <row r="48" spans="1:10" x14ac:dyDescent="0.3">
      <c r="D48" s="1"/>
      <c r="E48" s="1"/>
      <c r="J48" s="39">
        <f>SUM(J44:J47)</f>
        <v>741505.56</v>
      </c>
    </row>
    <row r="49" spans="1:10" x14ac:dyDescent="0.3">
      <c r="D49" s="1"/>
      <c r="E49" s="1"/>
      <c r="J49" s="2"/>
    </row>
    <row r="50" spans="1:10" x14ac:dyDescent="0.3">
      <c r="A50" s="81">
        <v>1</v>
      </c>
      <c r="B50" t="s">
        <v>508</v>
      </c>
      <c r="C50" t="s">
        <v>509</v>
      </c>
      <c r="D50" s="1">
        <v>44900</v>
      </c>
      <c r="E50" s="1">
        <v>45502</v>
      </c>
      <c r="F50" t="s">
        <v>510</v>
      </c>
      <c r="G50" t="s">
        <v>89</v>
      </c>
      <c r="H50" t="s">
        <v>511</v>
      </c>
      <c r="I50" t="s">
        <v>18</v>
      </c>
      <c r="J50" s="2">
        <v>122872.76</v>
      </c>
    </row>
    <row r="51" spans="1:10" x14ac:dyDescent="0.3">
      <c r="J51" s="39">
        <f>SUM(J50)</f>
        <v>122872.76</v>
      </c>
    </row>
    <row r="52" spans="1:10" x14ac:dyDescent="0.3">
      <c r="J52" s="39"/>
    </row>
    <row r="53" spans="1:10" x14ac:dyDescent="0.3">
      <c r="J53" s="55">
        <f>SUM(J51,J48,J42,J28,J5)</f>
        <v>7281252.3899999997</v>
      </c>
    </row>
    <row r="54" spans="1:10" x14ac:dyDescent="0.3">
      <c r="J54" s="2"/>
    </row>
    <row r="55" spans="1:10" x14ac:dyDescent="0.3">
      <c r="D55" s="1"/>
      <c r="E55" s="1"/>
    </row>
  </sheetData>
  <autoFilter ref="B1:J1" xr:uid="{37FF969E-7D48-436D-A94A-FB0877D03A50}"/>
  <sortState xmlns:xlrd2="http://schemas.microsoft.com/office/spreadsheetml/2017/richdata2" ref="B2:J50">
    <sortCondition ref="G2:G50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EAB9C-8CA1-4854-B64C-8CAE1A26FC55}">
  <dimension ref="A1:J44"/>
  <sheetViews>
    <sheetView zoomScale="70" zoomScaleNormal="70" workbookViewId="0">
      <pane ySplit="1" topLeftCell="A2" activePane="bottomLeft" state="frozen"/>
      <selection pane="bottomLeft" activeCell="G2" sqref="G2"/>
    </sheetView>
  </sheetViews>
  <sheetFormatPr defaultRowHeight="14.4" x14ac:dyDescent="0.3"/>
  <cols>
    <col min="2" max="2" width="14.77734375" bestFit="1" customWidth="1"/>
    <col min="3" max="3" width="18.77734375" bestFit="1" customWidth="1"/>
    <col min="4" max="4" width="12.5546875" bestFit="1" customWidth="1"/>
    <col min="5" max="5" width="15.44140625" bestFit="1" customWidth="1"/>
    <col min="6" max="6" width="44.5546875" customWidth="1"/>
    <col min="7" max="7" width="21.21875" bestFit="1" customWidth="1"/>
    <col min="8" max="8" width="77.5546875" bestFit="1" customWidth="1"/>
    <col min="9" max="9" width="15.21875" bestFit="1" customWidth="1"/>
    <col min="10" max="10" width="30.21875" bestFit="1" customWidth="1"/>
  </cols>
  <sheetData>
    <row r="1" spans="1:10" x14ac:dyDescent="0.3">
      <c r="A1" s="3" t="s">
        <v>1023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 x14ac:dyDescent="0.3">
      <c r="A2" s="81">
        <v>1</v>
      </c>
      <c r="B2" t="s">
        <v>600</v>
      </c>
      <c r="C2" t="s">
        <v>601</v>
      </c>
      <c r="D2" s="1">
        <v>44166</v>
      </c>
      <c r="E2" s="1">
        <v>45531</v>
      </c>
      <c r="G2" t="s">
        <v>377</v>
      </c>
      <c r="H2" t="s">
        <v>602</v>
      </c>
      <c r="I2" t="s">
        <v>18</v>
      </c>
      <c r="J2" s="2">
        <v>656013.31999999995</v>
      </c>
    </row>
    <row r="3" spans="1:10" x14ac:dyDescent="0.3">
      <c r="D3" s="1"/>
      <c r="E3" s="1"/>
      <c r="J3" s="39">
        <f>SUM(J2)</f>
        <v>656013.31999999995</v>
      </c>
    </row>
    <row r="4" spans="1:10" x14ac:dyDescent="0.3">
      <c r="D4" s="1"/>
      <c r="E4" s="1"/>
      <c r="J4" s="2"/>
    </row>
    <row r="5" spans="1:10" x14ac:dyDescent="0.3">
      <c r="A5" s="81">
        <v>1</v>
      </c>
      <c r="B5" t="s">
        <v>551</v>
      </c>
      <c r="C5" t="s">
        <v>10</v>
      </c>
      <c r="D5" s="1">
        <v>45469</v>
      </c>
      <c r="E5" s="1">
        <v>45524</v>
      </c>
      <c r="F5" t="s">
        <v>552</v>
      </c>
      <c r="G5" t="s">
        <v>307</v>
      </c>
      <c r="H5" t="s">
        <v>553</v>
      </c>
      <c r="I5" t="s">
        <v>18</v>
      </c>
      <c r="J5" s="2">
        <v>3188880.06</v>
      </c>
    </row>
    <row r="6" spans="1:10" x14ac:dyDescent="0.3">
      <c r="D6" s="1"/>
      <c r="E6" s="1"/>
      <c r="J6" s="39">
        <f>SUM(J5)</f>
        <v>3188880.06</v>
      </c>
    </row>
    <row r="7" spans="1:10" x14ac:dyDescent="0.3">
      <c r="D7" s="1"/>
      <c r="E7" s="1"/>
      <c r="J7" s="2"/>
    </row>
    <row r="8" spans="1:10" x14ac:dyDescent="0.3">
      <c r="A8">
        <v>1</v>
      </c>
      <c r="B8" t="s">
        <v>542</v>
      </c>
      <c r="C8" t="s">
        <v>10</v>
      </c>
      <c r="E8" s="1">
        <v>45516</v>
      </c>
      <c r="F8" t="s">
        <v>543</v>
      </c>
      <c r="G8" t="s">
        <v>22</v>
      </c>
      <c r="H8" t="s">
        <v>544</v>
      </c>
      <c r="I8" t="s">
        <v>18</v>
      </c>
      <c r="J8" s="2">
        <v>11900</v>
      </c>
    </row>
    <row r="9" spans="1:10" x14ac:dyDescent="0.3">
      <c r="A9">
        <v>2</v>
      </c>
      <c r="B9" t="s">
        <v>576</v>
      </c>
      <c r="C9" t="s">
        <v>10</v>
      </c>
      <c r="E9" s="1">
        <v>45524</v>
      </c>
      <c r="F9" t="s">
        <v>577</v>
      </c>
      <c r="G9" t="s">
        <v>22</v>
      </c>
      <c r="H9" t="s">
        <v>578</v>
      </c>
      <c r="I9" t="s">
        <v>18</v>
      </c>
      <c r="J9" s="2">
        <v>1580</v>
      </c>
    </row>
    <row r="10" spans="1:10" x14ac:dyDescent="0.3">
      <c r="A10">
        <v>3</v>
      </c>
      <c r="B10" t="s">
        <v>587</v>
      </c>
      <c r="C10" t="s">
        <v>10</v>
      </c>
      <c r="D10" s="1">
        <v>45506</v>
      </c>
      <c r="E10" s="1">
        <v>45511</v>
      </c>
      <c r="F10" t="s">
        <v>588</v>
      </c>
      <c r="G10" t="s">
        <v>22</v>
      </c>
      <c r="H10" t="s">
        <v>589</v>
      </c>
      <c r="I10" t="s">
        <v>18</v>
      </c>
      <c r="J10" s="2">
        <v>33800</v>
      </c>
    </row>
    <row r="11" spans="1:10" x14ac:dyDescent="0.3">
      <c r="A11">
        <v>4</v>
      </c>
      <c r="B11" t="s">
        <v>590</v>
      </c>
      <c r="C11" t="s">
        <v>10</v>
      </c>
      <c r="D11" s="1">
        <v>45519</v>
      </c>
      <c r="E11" s="1">
        <v>45533</v>
      </c>
      <c r="F11" t="s">
        <v>591</v>
      </c>
      <c r="G11" t="s">
        <v>22</v>
      </c>
      <c r="H11" t="s">
        <v>592</v>
      </c>
      <c r="I11" t="s">
        <v>18</v>
      </c>
      <c r="J11" s="2">
        <v>15000</v>
      </c>
    </row>
    <row r="12" spans="1:10" x14ac:dyDescent="0.3">
      <c r="A12">
        <v>5</v>
      </c>
      <c r="B12" t="s">
        <v>512</v>
      </c>
      <c r="C12" t="s">
        <v>513</v>
      </c>
      <c r="D12" s="1">
        <v>45323</v>
      </c>
      <c r="E12" s="1">
        <v>45512</v>
      </c>
      <c r="F12" t="s">
        <v>514</v>
      </c>
      <c r="G12" t="s">
        <v>22</v>
      </c>
      <c r="H12" t="s">
        <v>344</v>
      </c>
      <c r="I12" t="s">
        <v>18</v>
      </c>
      <c r="J12" s="2">
        <v>16356</v>
      </c>
    </row>
    <row r="13" spans="1:10" x14ac:dyDescent="0.3">
      <c r="A13">
        <v>6</v>
      </c>
      <c r="B13" t="s">
        <v>518</v>
      </c>
      <c r="C13" t="s">
        <v>519</v>
      </c>
      <c r="D13" s="1">
        <v>45398</v>
      </c>
      <c r="E13" s="1">
        <v>45524</v>
      </c>
      <c r="F13" t="s">
        <v>520</v>
      </c>
      <c r="G13" t="s">
        <v>22</v>
      </c>
      <c r="H13" t="s">
        <v>521</v>
      </c>
      <c r="I13" t="s">
        <v>13</v>
      </c>
      <c r="J13" s="2">
        <v>6800</v>
      </c>
    </row>
    <row r="14" spans="1:10" x14ac:dyDescent="0.3">
      <c r="A14">
        <v>7</v>
      </c>
      <c r="B14" t="s">
        <v>522</v>
      </c>
      <c r="C14" t="s">
        <v>523</v>
      </c>
      <c r="D14" s="1">
        <v>45406</v>
      </c>
      <c r="E14" s="1">
        <v>45532</v>
      </c>
      <c r="F14" t="s">
        <v>524</v>
      </c>
      <c r="G14" t="s">
        <v>22</v>
      </c>
      <c r="H14" t="s">
        <v>525</v>
      </c>
      <c r="I14" t="s">
        <v>13</v>
      </c>
      <c r="J14" s="2">
        <v>7252.65</v>
      </c>
    </row>
    <row r="15" spans="1:10" x14ac:dyDescent="0.3">
      <c r="A15">
        <v>8</v>
      </c>
      <c r="B15" t="s">
        <v>534</v>
      </c>
      <c r="C15" t="s">
        <v>535</v>
      </c>
      <c r="D15" s="1">
        <v>45450</v>
      </c>
      <c r="E15" s="1">
        <v>45523</v>
      </c>
      <c r="F15" t="s">
        <v>536</v>
      </c>
      <c r="G15" t="s">
        <v>22</v>
      </c>
      <c r="H15" t="s">
        <v>537</v>
      </c>
      <c r="I15" t="s">
        <v>18</v>
      </c>
      <c r="J15" s="2">
        <v>36240</v>
      </c>
    </row>
    <row r="16" spans="1:10" x14ac:dyDescent="0.3">
      <c r="A16">
        <v>9</v>
      </c>
      <c r="B16" t="s">
        <v>538</v>
      </c>
      <c r="C16" t="s">
        <v>539</v>
      </c>
      <c r="D16" s="1">
        <v>45461</v>
      </c>
      <c r="E16" s="1">
        <v>45512</v>
      </c>
      <c r="F16" t="s">
        <v>540</v>
      </c>
      <c r="G16" t="s">
        <v>22</v>
      </c>
      <c r="H16" t="s">
        <v>541</v>
      </c>
      <c r="I16" t="s">
        <v>18</v>
      </c>
      <c r="J16" s="2">
        <v>18900</v>
      </c>
    </row>
    <row r="17" spans="1:10" x14ac:dyDescent="0.3">
      <c r="A17">
        <v>10</v>
      </c>
      <c r="B17" t="s">
        <v>542</v>
      </c>
      <c r="C17" t="s">
        <v>545</v>
      </c>
      <c r="D17" s="1">
        <v>45469</v>
      </c>
      <c r="E17" s="1">
        <v>45532</v>
      </c>
      <c r="F17" t="s">
        <v>546</v>
      </c>
      <c r="G17" t="s">
        <v>22</v>
      </c>
      <c r="H17" t="s">
        <v>547</v>
      </c>
      <c r="I17" t="s">
        <v>18</v>
      </c>
      <c r="J17" s="2">
        <v>34110</v>
      </c>
    </row>
    <row r="18" spans="1:10" x14ac:dyDescent="0.3">
      <c r="A18">
        <v>11</v>
      </c>
      <c r="B18" t="s">
        <v>548</v>
      </c>
      <c r="C18" t="s">
        <v>10</v>
      </c>
      <c r="D18" s="1">
        <v>45468</v>
      </c>
      <c r="E18" s="1">
        <v>45520</v>
      </c>
      <c r="F18" t="s">
        <v>549</v>
      </c>
      <c r="G18" t="s">
        <v>22</v>
      </c>
      <c r="H18" t="s">
        <v>550</v>
      </c>
      <c r="I18" t="s">
        <v>18</v>
      </c>
      <c r="J18" s="2">
        <v>650</v>
      </c>
    </row>
    <row r="19" spans="1:10" x14ac:dyDescent="0.3">
      <c r="A19">
        <v>12</v>
      </c>
      <c r="B19" t="s">
        <v>554</v>
      </c>
      <c r="C19" t="s">
        <v>555</v>
      </c>
      <c r="D19" s="1">
        <v>45475</v>
      </c>
      <c r="E19" s="1">
        <v>45520</v>
      </c>
      <c r="F19" t="s">
        <v>556</v>
      </c>
      <c r="G19" t="s">
        <v>22</v>
      </c>
      <c r="H19" t="s">
        <v>557</v>
      </c>
      <c r="I19" t="s">
        <v>13</v>
      </c>
      <c r="J19" s="2">
        <v>4076.6</v>
      </c>
    </row>
    <row r="20" spans="1:10" x14ac:dyDescent="0.3">
      <c r="A20">
        <v>13</v>
      </c>
      <c r="B20" t="s">
        <v>558</v>
      </c>
      <c r="C20" t="s">
        <v>559</v>
      </c>
      <c r="D20" s="1">
        <v>45475</v>
      </c>
      <c r="E20" s="1">
        <v>45525</v>
      </c>
      <c r="F20" t="s">
        <v>560</v>
      </c>
      <c r="G20" t="s">
        <v>22</v>
      </c>
      <c r="H20" t="s">
        <v>561</v>
      </c>
      <c r="I20" t="s">
        <v>13</v>
      </c>
      <c r="J20" s="2">
        <v>13920</v>
      </c>
    </row>
    <row r="21" spans="1:10" x14ac:dyDescent="0.3">
      <c r="A21">
        <v>14</v>
      </c>
      <c r="B21" t="s">
        <v>562</v>
      </c>
      <c r="C21" t="s">
        <v>563</v>
      </c>
      <c r="D21" s="1">
        <v>45476</v>
      </c>
      <c r="E21" s="1">
        <v>45532</v>
      </c>
      <c r="F21" t="s">
        <v>564</v>
      </c>
      <c r="G21" t="s">
        <v>22</v>
      </c>
      <c r="H21" t="s">
        <v>565</v>
      </c>
      <c r="I21" t="s">
        <v>18</v>
      </c>
      <c r="J21" s="2">
        <v>3112.8</v>
      </c>
    </row>
    <row r="22" spans="1:10" x14ac:dyDescent="0.3">
      <c r="A22">
        <v>15</v>
      </c>
      <c r="B22" t="s">
        <v>569</v>
      </c>
      <c r="C22" t="s">
        <v>10</v>
      </c>
      <c r="D22" s="1">
        <v>45488</v>
      </c>
      <c r="E22" s="1">
        <v>45512</v>
      </c>
      <c r="F22" t="s">
        <v>570</v>
      </c>
      <c r="G22" t="s">
        <v>22</v>
      </c>
      <c r="H22" t="s">
        <v>571</v>
      </c>
      <c r="I22" t="s">
        <v>18</v>
      </c>
      <c r="J22" s="2">
        <v>387</v>
      </c>
    </row>
    <row r="23" spans="1:10" x14ac:dyDescent="0.3">
      <c r="A23">
        <v>16</v>
      </c>
      <c r="B23" t="s">
        <v>572</v>
      </c>
      <c r="C23" t="s">
        <v>573</v>
      </c>
      <c r="D23" s="1">
        <v>45490</v>
      </c>
      <c r="E23" s="1">
        <v>45524</v>
      </c>
      <c r="F23" t="s">
        <v>574</v>
      </c>
      <c r="G23" t="s">
        <v>22</v>
      </c>
      <c r="H23" t="s">
        <v>575</v>
      </c>
      <c r="I23" t="s">
        <v>18</v>
      </c>
      <c r="J23" s="2">
        <v>49692.46</v>
      </c>
    </row>
    <row r="24" spans="1:10" x14ac:dyDescent="0.3">
      <c r="A24">
        <v>17</v>
      </c>
      <c r="B24" t="s">
        <v>576</v>
      </c>
      <c r="C24" t="s">
        <v>579</v>
      </c>
      <c r="D24" s="1">
        <v>45496</v>
      </c>
      <c r="E24" s="1">
        <v>45524</v>
      </c>
      <c r="F24" t="s">
        <v>580</v>
      </c>
      <c r="G24" t="s">
        <v>22</v>
      </c>
      <c r="H24" t="s">
        <v>581</v>
      </c>
      <c r="I24" t="s">
        <v>18</v>
      </c>
      <c r="J24" s="2">
        <v>11629</v>
      </c>
    </row>
    <row r="25" spans="1:10" x14ac:dyDescent="0.3">
      <c r="A25" s="81">
        <v>18</v>
      </c>
      <c r="B25" t="s">
        <v>576</v>
      </c>
      <c r="C25" t="s">
        <v>579</v>
      </c>
      <c r="D25" s="1">
        <v>45496</v>
      </c>
      <c r="E25" s="1">
        <v>45524</v>
      </c>
      <c r="F25" t="s">
        <v>582</v>
      </c>
      <c r="G25" t="s">
        <v>22</v>
      </c>
      <c r="H25" t="s">
        <v>583</v>
      </c>
      <c r="I25" t="s">
        <v>18</v>
      </c>
      <c r="J25" s="2">
        <v>3380</v>
      </c>
    </row>
    <row r="26" spans="1:10" x14ac:dyDescent="0.3">
      <c r="D26" s="1"/>
      <c r="E26" s="1"/>
      <c r="J26" s="39">
        <f>SUM(J8:J25)</f>
        <v>268786.51</v>
      </c>
    </row>
    <row r="27" spans="1:10" x14ac:dyDescent="0.3">
      <c r="D27" s="1"/>
      <c r="E27" s="1"/>
      <c r="J27" s="2"/>
    </row>
    <row r="28" spans="1:10" x14ac:dyDescent="0.3">
      <c r="A28">
        <v>1</v>
      </c>
      <c r="B28" t="s">
        <v>515</v>
      </c>
      <c r="C28" t="s">
        <v>10</v>
      </c>
      <c r="D28" s="1">
        <v>44281</v>
      </c>
      <c r="E28" s="1">
        <v>45526</v>
      </c>
      <c r="F28" t="s">
        <v>516</v>
      </c>
      <c r="G28" t="s">
        <v>16</v>
      </c>
      <c r="H28" t="s">
        <v>517</v>
      </c>
      <c r="I28" t="s">
        <v>18</v>
      </c>
      <c r="J28" s="2">
        <v>4544208</v>
      </c>
    </row>
    <row r="29" spans="1:10" x14ac:dyDescent="0.3">
      <c r="A29">
        <v>2</v>
      </c>
      <c r="B29" t="s">
        <v>566</v>
      </c>
      <c r="C29" t="s">
        <v>10</v>
      </c>
      <c r="D29" s="1">
        <v>45488</v>
      </c>
      <c r="E29" s="1">
        <v>45516</v>
      </c>
      <c r="F29" t="s">
        <v>567</v>
      </c>
      <c r="G29" t="s">
        <v>16</v>
      </c>
      <c r="H29" t="s">
        <v>568</v>
      </c>
      <c r="I29" t="s">
        <v>18</v>
      </c>
      <c r="J29" s="2">
        <v>848200</v>
      </c>
    </row>
    <row r="30" spans="1:10" x14ac:dyDescent="0.3">
      <c r="A30">
        <v>3</v>
      </c>
      <c r="B30" t="s">
        <v>584</v>
      </c>
      <c r="C30" t="s">
        <v>10</v>
      </c>
      <c r="D30" s="1">
        <v>45497</v>
      </c>
      <c r="E30" s="1">
        <v>45527</v>
      </c>
      <c r="F30" t="s">
        <v>585</v>
      </c>
      <c r="G30" t="s">
        <v>16</v>
      </c>
      <c r="H30" t="s">
        <v>586</v>
      </c>
      <c r="I30" t="s">
        <v>18</v>
      </c>
      <c r="J30" s="2">
        <v>17160</v>
      </c>
    </row>
    <row r="31" spans="1:10" x14ac:dyDescent="0.3">
      <c r="A31" s="81">
        <v>4</v>
      </c>
      <c r="B31" t="s">
        <v>597</v>
      </c>
      <c r="C31" t="s">
        <v>10</v>
      </c>
      <c r="D31" s="1">
        <v>43797</v>
      </c>
      <c r="E31" s="1">
        <v>45506</v>
      </c>
      <c r="F31" t="s">
        <v>598</v>
      </c>
      <c r="G31" t="s">
        <v>16</v>
      </c>
      <c r="H31" t="s">
        <v>599</v>
      </c>
      <c r="I31" t="s">
        <v>18</v>
      </c>
      <c r="J31" s="2">
        <v>5350000</v>
      </c>
    </row>
    <row r="32" spans="1:10" x14ac:dyDescent="0.3">
      <c r="D32" s="1"/>
      <c r="E32" s="1"/>
      <c r="J32" s="39">
        <f>SUM(J28:J31)</f>
        <v>10759568</v>
      </c>
    </row>
    <row r="33" spans="1:10" x14ac:dyDescent="0.3">
      <c r="D33" s="1"/>
      <c r="E33" s="1"/>
      <c r="J33" s="2"/>
    </row>
    <row r="34" spans="1:10" x14ac:dyDescent="0.3">
      <c r="A34" s="81">
        <v>1</v>
      </c>
      <c r="B34" t="s">
        <v>593</v>
      </c>
      <c r="C34" t="s">
        <v>594</v>
      </c>
      <c r="D34" s="1">
        <v>45173</v>
      </c>
      <c r="E34" s="1">
        <v>45532</v>
      </c>
      <c r="F34" t="s">
        <v>595</v>
      </c>
      <c r="G34" t="s">
        <v>41</v>
      </c>
      <c r="H34" t="s">
        <v>596</v>
      </c>
      <c r="I34" t="s">
        <v>18</v>
      </c>
      <c r="J34" s="2">
        <v>2131839.65</v>
      </c>
    </row>
    <row r="35" spans="1:10" x14ac:dyDescent="0.3">
      <c r="D35" s="1"/>
      <c r="E35" s="1"/>
      <c r="J35" s="39">
        <f>SUM(J34)</f>
        <v>2131839.65</v>
      </c>
    </row>
    <row r="36" spans="1:10" x14ac:dyDescent="0.3">
      <c r="D36" s="1"/>
      <c r="E36" s="1"/>
      <c r="J36" s="2"/>
    </row>
    <row r="37" spans="1:10" x14ac:dyDescent="0.3">
      <c r="A37">
        <v>1</v>
      </c>
      <c r="B37" t="s">
        <v>526</v>
      </c>
      <c r="C37" t="s">
        <v>527</v>
      </c>
      <c r="D37" s="1">
        <v>44329</v>
      </c>
      <c r="E37" s="1">
        <v>45532</v>
      </c>
      <c r="F37" t="s">
        <v>528</v>
      </c>
      <c r="G37" t="s">
        <v>89</v>
      </c>
      <c r="H37" t="s">
        <v>529</v>
      </c>
      <c r="I37" t="s">
        <v>13</v>
      </c>
      <c r="J37" s="2">
        <v>6982920</v>
      </c>
    </row>
    <row r="38" spans="1:10" x14ac:dyDescent="0.3">
      <c r="A38" s="19">
        <v>2</v>
      </c>
      <c r="B38" t="s">
        <v>530</v>
      </c>
      <c r="C38" t="s">
        <v>531</v>
      </c>
      <c r="D38" s="1">
        <v>45166</v>
      </c>
      <c r="E38" s="1">
        <v>45531</v>
      </c>
      <c r="F38" t="s">
        <v>532</v>
      </c>
      <c r="G38" t="s">
        <v>89</v>
      </c>
      <c r="H38" t="s">
        <v>533</v>
      </c>
      <c r="I38" t="s">
        <v>18</v>
      </c>
      <c r="J38" s="2">
        <v>11239.8</v>
      </c>
    </row>
    <row r="39" spans="1:10" x14ac:dyDescent="0.3">
      <c r="E39" s="1"/>
      <c r="J39" s="39">
        <f>SUM(J37:J38)</f>
        <v>6994159.7999999998</v>
      </c>
    </row>
    <row r="40" spans="1:10" x14ac:dyDescent="0.3">
      <c r="E40" s="1"/>
      <c r="J40" s="39"/>
    </row>
    <row r="41" spans="1:10" x14ac:dyDescent="0.3">
      <c r="J41" s="55">
        <f>SUM(J39,J35,J32,J26,J6,J3)</f>
        <v>23999247.34</v>
      </c>
    </row>
    <row r="42" spans="1:10" x14ac:dyDescent="0.3">
      <c r="J42" s="55"/>
    </row>
    <row r="44" spans="1:10" x14ac:dyDescent="0.3">
      <c r="J44" s="2"/>
    </row>
  </sheetData>
  <autoFilter ref="B1:J1" xr:uid="{DC9EAB9C-8CA1-4854-B64C-8CAE1A26FC55}"/>
  <sortState xmlns:xlrd2="http://schemas.microsoft.com/office/spreadsheetml/2017/richdata2" ref="B2:J38">
    <sortCondition ref="G2:G38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0F7A4-4677-4F2D-A4F1-1A5A9A398F56}">
  <dimension ref="A1:J31"/>
  <sheetViews>
    <sheetView zoomScale="70" zoomScaleNormal="70" workbookViewId="0">
      <pane ySplit="1" topLeftCell="A2" activePane="bottomLeft" state="frozen"/>
      <selection pane="bottomLeft" activeCell="J12" sqref="J12"/>
    </sheetView>
  </sheetViews>
  <sheetFormatPr defaultRowHeight="14.4" x14ac:dyDescent="0.3"/>
  <cols>
    <col min="2" max="2" width="14.77734375" bestFit="1" customWidth="1"/>
    <col min="3" max="3" width="18.77734375" bestFit="1" customWidth="1"/>
    <col min="4" max="4" width="21" bestFit="1" customWidth="1"/>
    <col min="5" max="5" width="15.44140625" bestFit="1" customWidth="1"/>
    <col min="6" max="6" width="45.77734375" customWidth="1"/>
    <col min="7" max="7" width="21.21875" bestFit="1" customWidth="1"/>
    <col min="8" max="8" width="72.21875" customWidth="1"/>
    <col min="9" max="9" width="15.21875" bestFit="1" customWidth="1"/>
    <col min="10" max="10" width="30.21875" bestFit="1" customWidth="1"/>
  </cols>
  <sheetData>
    <row r="1" spans="1:10" s="3" customFormat="1" x14ac:dyDescent="0.3">
      <c r="A1" s="3" t="s">
        <v>1023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 x14ac:dyDescent="0.3">
      <c r="A2">
        <v>1</v>
      </c>
      <c r="B2" t="s">
        <v>652</v>
      </c>
      <c r="C2" t="s">
        <v>10</v>
      </c>
      <c r="D2" s="1">
        <v>45460</v>
      </c>
      <c r="E2" s="1">
        <v>45552</v>
      </c>
      <c r="F2" t="s">
        <v>653</v>
      </c>
      <c r="G2" t="s">
        <v>22</v>
      </c>
      <c r="H2" t="s">
        <v>654</v>
      </c>
      <c r="I2" t="s">
        <v>18</v>
      </c>
      <c r="J2" s="2">
        <v>37865.279999999999</v>
      </c>
    </row>
    <row r="3" spans="1:10" x14ac:dyDescent="0.3">
      <c r="A3">
        <v>2</v>
      </c>
      <c r="B3" t="s">
        <v>677</v>
      </c>
      <c r="C3" t="s">
        <v>10</v>
      </c>
      <c r="D3" s="1">
        <v>45525</v>
      </c>
      <c r="E3" s="1">
        <v>45540</v>
      </c>
      <c r="F3" t="s">
        <v>678</v>
      </c>
      <c r="G3" t="s">
        <v>22</v>
      </c>
      <c r="H3" t="s">
        <v>679</v>
      </c>
      <c r="I3" t="s">
        <v>18</v>
      </c>
      <c r="J3" s="2">
        <v>1200</v>
      </c>
    </row>
    <row r="4" spans="1:10" x14ac:dyDescent="0.3">
      <c r="A4">
        <v>3</v>
      </c>
      <c r="B4" t="s">
        <v>603</v>
      </c>
      <c r="C4" t="s">
        <v>604</v>
      </c>
      <c r="D4" s="1">
        <v>45293</v>
      </c>
      <c r="E4" s="1">
        <v>45554</v>
      </c>
      <c r="F4" t="s">
        <v>605</v>
      </c>
      <c r="G4" t="s">
        <v>22</v>
      </c>
      <c r="H4" t="s">
        <v>606</v>
      </c>
      <c r="I4" t="s">
        <v>13</v>
      </c>
      <c r="J4" s="2">
        <v>27015</v>
      </c>
    </row>
    <row r="5" spans="1:10" x14ac:dyDescent="0.3">
      <c r="A5">
        <v>4</v>
      </c>
      <c r="B5" t="s">
        <v>607</v>
      </c>
      <c r="C5" t="s">
        <v>608</v>
      </c>
      <c r="D5" s="1">
        <v>45349</v>
      </c>
      <c r="E5" s="1">
        <v>45544</v>
      </c>
      <c r="F5" t="s">
        <v>609</v>
      </c>
      <c r="G5" t="s">
        <v>22</v>
      </c>
      <c r="H5" t="s">
        <v>610</v>
      </c>
      <c r="I5" t="s">
        <v>13</v>
      </c>
      <c r="J5" s="2">
        <v>1115</v>
      </c>
    </row>
    <row r="6" spans="1:10" x14ac:dyDescent="0.3">
      <c r="A6">
        <v>5</v>
      </c>
      <c r="B6" t="s">
        <v>622</v>
      </c>
      <c r="C6" t="s">
        <v>623</v>
      </c>
      <c r="D6" s="1">
        <v>45379</v>
      </c>
      <c r="E6" s="1">
        <v>45544</v>
      </c>
      <c r="F6" t="s">
        <v>624</v>
      </c>
      <c r="G6" t="s">
        <v>22</v>
      </c>
      <c r="H6" t="s">
        <v>625</v>
      </c>
      <c r="I6" t="s">
        <v>13</v>
      </c>
      <c r="J6" s="2">
        <v>915</v>
      </c>
    </row>
    <row r="7" spans="1:10" x14ac:dyDescent="0.3">
      <c r="A7">
        <v>6</v>
      </c>
      <c r="B7" t="s">
        <v>629</v>
      </c>
      <c r="C7" t="s">
        <v>630</v>
      </c>
      <c r="D7" s="1">
        <v>45398</v>
      </c>
      <c r="E7" s="1">
        <v>45544</v>
      </c>
      <c r="F7" t="s">
        <v>631</v>
      </c>
      <c r="G7" t="s">
        <v>22</v>
      </c>
      <c r="H7" t="s">
        <v>632</v>
      </c>
      <c r="I7" t="s">
        <v>13</v>
      </c>
      <c r="J7" s="2">
        <v>32400</v>
      </c>
    </row>
    <row r="8" spans="1:10" x14ac:dyDescent="0.3">
      <c r="A8">
        <v>7</v>
      </c>
      <c r="B8" t="s">
        <v>655</v>
      </c>
      <c r="C8" t="s">
        <v>10</v>
      </c>
      <c r="D8" s="1">
        <v>45468</v>
      </c>
      <c r="E8" s="1">
        <v>45547</v>
      </c>
      <c r="F8" t="s">
        <v>123</v>
      </c>
      <c r="G8" t="s">
        <v>22</v>
      </c>
      <c r="H8" t="s">
        <v>656</v>
      </c>
      <c r="I8" t="s">
        <v>18</v>
      </c>
      <c r="J8" s="2">
        <v>440</v>
      </c>
    </row>
    <row r="9" spans="1:10" x14ac:dyDescent="0.3">
      <c r="A9">
        <v>8</v>
      </c>
      <c r="B9" t="s">
        <v>665</v>
      </c>
      <c r="C9" t="s">
        <v>666</v>
      </c>
      <c r="D9" s="1">
        <v>45475</v>
      </c>
      <c r="E9" s="1">
        <v>45544</v>
      </c>
      <c r="F9" t="s">
        <v>667</v>
      </c>
      <c r="G9" t="s">
        <v>22</v>
      </c>
      <c r="H9" t="s">
        <v>668</v>
      </c>
      <c r="I9" t="s">
        <v>13</v>
      </c>
      <c r="J9" s="2">
        <v>1375.83</v>
      </c>
    </row>
    <row r="10" spans="1:10" x14ac:dyDescent="0.3">
      <c r="A10">
        <v>9</v>
      </c>
      <c r="B10" t="s">
        <v>669</v>
      </c>
      <c r="C10" t="s">
        <v>670</v>
      </c>
      <c r="D10" s="1">
        <v>45475</v>
      </c>
      <c r="E10" s="1">
        <v>45544</v>
      </c>
      <c r="F10" t="s">
        <v>671</v>
      </c>
      <c r="G10" t="s">
        <v>22</v>
      </c>
      <c r="H10" t="s">
        <v>672</v>
      </c>
      <c r="I10" t="s">
        <v>18</v>
      </c>
      <c r="J10" s="2">
        <v>12400</v>
      </c>
    </row>
    <row r="11" spans="1:10" x14ac:dyDescent="0.3">
      <c r="A11">
        <v>10</v>
      </c>
      <c r="B11" t="s">
        <v>673</v>
      </c>
      <c r="C11" t="s">
        <v>674</v>
      </c>
      <c r="D11" s="1">
        <v>45489</v>
      </c>
      <c r="E11" s="1">
        <v>45544</v>
      </c>
      <c r="F11" t="s">
        <v>675</v>
      </c>
      <c r="G11" t="s">
        <v>22</v>
      </c>
      <c r="H11" t="s">
        <v>676</v>
      </c>
      <c r="I11" t="s">
        <v>13</v>
      </c>
      <c r="J11" s="2">
        <v>2750</v>
      </c>
    </row>
    <row r="12" spans="1:10" x14ac:dyDescent="0.3">
      <c r="A12" s="81">
        <v>11</v>
      </c>
      <c r="B12" t="s">
        <v>680</v>
      </c>
      <c r="C12" t="s">
        <v>681</v>
      </c>
      <c r="D12" s="1">
        <v>45525</v>
      </c>
      <c r="E12" s="1">
        <v>45539</v>
      </c>
      <c r="F12" t="s">
        <v>682</v>
      </c>
      <c r="G12" t="s">
        <v>22</v>
      </c>
      <c r="H12" t="s">
        <v>683</v>
      </c>
      <c r="I12" t="s">
        <v>18</v>
      </c>
      <c r="J12" s="2">
        <v>34320</v>
      </c>
    </row>
    <row r="13" spans="1:10" x14ac:dyDescent="0.3">
      <c r="D13" s="1"/>
      <c r="E13" s="1"/>
      <c r="J13" s="39">
        <f>SUM(J2:J12)</f>
        <v>151796.10999999999</v>
      </c>
    </row>
    <row r="14" spans="1:10" x14ac:dyDescent="0.3">
      <c r="D14" s="1"/>
      <c r="E14" s="1"/>
      <c r="J14" s="2"/>
    </row>
    <row r="15" spans="1:10" x14ac:dyDescent="0.3">
      <c r="A15">
        <v>1</v>
      </c>
      <c r="B15" t="s">
        <v>626</v>
      </c>
      <c r="C15" t="s">
        <v>10</v>
      </c>
      <c r="D15" s="1">
        <v>45532</v>
      </c>
      <c r="E15" s="1">
        <v>45540</v>
      </c>
      <c r="F15" t="s">
        <v>627</v>
      </c>
      <c r="G15" t="s">
        <v>16</v>
      </c>
      <c r="H15" t="s">
        <v>628</v>
      </c>
      <c r="I15" t="s">
        <v>18</v>
      </c>
      <c r="J15" s="2">
        <v>713877.03</v>
      </c>
    </row>
    <row r="16" spans="1:10" x14ac:dyDescent="0.3">
      <c r="A16">
        <v>2</v>
      </c>
      <c r="B16" t="s">
        <v>641</v>
      </c>
      <c r="C16" t="s">
        <v>10</v>
      </c>
      <c r="D16" s="1">
        <v>45446</v>
      </c>
      <c r="E16" s="1">
        <v>45560</v>
      </c>
      <c r="F16" t="s">
        <v>642</v>
      </c>
      <c r="G16" t="s">
        <v>16</v>
      </c>
      <c r="H16" t="s">
        <v>643</v>
      </c>
      <c r="I16" t="s">
        <v>18</v>
      </c>
      <c r="J16" s="2">
        <v>999441.19</v>
      </c>
    </row>
    <row r="17" spans="1:10" x14ac:dyDescent="0.3">
      <c r="A17" s="81">
        <v>3</v>
      </c>
      <c r="B17" t="s">
        <v>684</v>
      </c>
      <c r="C17" t="s">
        <v>10</v>
      </c>
      <c r="D17" s="1">
        <v>45532</v>
      </c>
      <c r="E17" s="1">
        <v>45540</v>
      </c>
      <c r="F17" t="s">
        <v>627</v>
      </c>
      <c r="G17" t="s">
        <v>16</v>
      </c>
      <c r="H17" t="s">
        <v>628</v>
      </c>
      <c r="I17" t="s">
        <v>18</v>
      </c>
      <c r="J17" s="2">
        <v>713877.03</v>
      </c>
    </row>
    <row r="18" spans="1:10" x14ac:dyDescent="0.3">
      <c r="D18" s="1"/>
      <c r="E18" s="1"/>
      <c r="J18" s="39">
        <f>SUM(J15:J17)</f>
        <v>2427195.25</v>
      </c>
    </row>
    <row r="19" spans="1:10" x14ac:dyDescent="0.3">
      <c r="D19" s="1"/>
      <c r="E19" s="1"/>
      <c r="J19" s="2"/>
    </row>
    <row r="20" spans="1:10" x14ac:dyDescent="0.3">
      <c r="A20">
        <v>1</v>
      </c>
      <c r="B20" t="s">
        <v>611</v>
      </c>
      <c r="C20" t="s">
        <v>612</v>
      </c>
      <c r="D20" s="1">
        <v>45364</v>
      </c>
      <c r="E20" s="1">
        <v>45538</v>
      </c>
      <c r="F20" t="s">
        <v>613</v>
      </c>
      <c r="G20" t="s">
        <v>41</v>
      </c>
      <c r="H20" t="s">
        <v>614</v>
      </c>
      <c r="I20" t="s">
        <v>18</v>
      </c>
      <c r="J20" s="2">
        <v>499735.93</v>
      </c>
    </row>
    <row r="21" spans="1:10" x14ac:dyDescent="0.3">
      <c r="A21">
        <v>2</v>
      </c>
      <c r="B21" t="s">
        <v>615</v>
      </c>
      <c r="C21" t="s">
        <v>616</v>
      </c>
      <c r="D21" s="1">
        <v>45370</v>
      </c>
      <c r="E21" s="1">
        <v>45544</v>
      </c>
      <c r="F21" t="s">
        <v>617</v>
      </c>
      <c r="G21" t="s">
        <v>41</v>
      </c>
      <c r="H21" t="s">
        <v>618</v>
      </c>
      <c r="I21" t="s">
        <v>13</v>
      </c>
      <c r="J21" s="2">
        <v>69991.8</v>
      </c>
    </row>
    <row r="22" spans="1:10" x14ac:dyDescent="0.3">
      <c r="A22">
        <v>3</v>
      </c>
      <c r="B22" t="s">
        <v>619</v>
      </c>
      <c r="C22" t="s">
        <v>10</v>
      </c>
      <c r="D22" s="1">
        <v>45378</v>
      </c>
      <c r="E22" s="1">
        <v>45565</v>
      </c>
      <c r="F22" t="s">
        <v>620</v>
      </c>
      <c r="G22" t="s">
        <v>41</v>
      </c>
      <c r="H22" t="s">
        <v>621</v>
      </c>
      <c r="I22" t="s">
        <v>18</v>
      </c>
      <c r="J22" s="2">
        <v>1329200</v>
      </c>
    </row>
    <row r="23" spans="1:10" x14ac:dyDescent="0.3">
      <c r="A23">
        <v>4</v>
      </c>
      <c r="B23" t="s">
        <v>633</v>
      </c>
      <c r="C23" t="s">
        <v>634</v>
      </c>
      <c r="D23" s="1">
        <v>45398</v>
      </c>
      <c r="E23" s="1">
        <v>45544</v>
      </c>
      <c r="F23" t="s">
        <v>635</v>
      </c>
      <c r="G23" t="s">
        <v>41</v>
      </c>
      <c r="H23" t="s">
        <v>636</v>
      </c>
      <c r="I23" t="s">
        <v>18</v>
      </c>
      <c r="J23" s="2">
        <v>98833.32</v>
      </c>
    </row>
    <row r="24" spans="1:10" x14ac:dyDescent="0.3">
      <c r="A24">
        <v>5</v>
      </c>
      <c r="B24" t="s">
        <v>637</v>
      </c>
      <c r="C24" t="s">
        <v>638</v>
      </c>
      <c r="D24" s="1">
        <v>45435</v>
      </c>
      <c r="E24" s="1">
        <v>45541</v>
      </c>
      <c r="F24" t="s">
        <v>639</v>
      </c>
      <c r="G24" t="s">
        <v>41</v>
      </c>
      <c r="H24" t="s">
        <v>640</v>
      </c>
      <c r="I24" t="s">
        <v>18</v>
      </c>
      <c r="J24" s="2">
        <v>349000</v>
      </c>
    </row>
    <row r="25" spans="1:10" s="3" customFormat="1" x14ac:dyDescent="0.3">
      <c r="A25" s="3">
        <v>6</v>
      </c>
      <c r="B25" s="3" t="s">
        <v>644</v>
      </c>
      <c r="C25" s="3" t="s">
        <v>645</v>
      </c>
      <c r="D25" s="38">
        <v>45448</v>
      </c>
      <c r="E25" s="38">
        <v>45565</v>
      </c>
      <c r="F25" s="3" t="s">
        <v>646</v>
      </c>
      <c r="G25" s="3" t="s">
        <v>41</v>
      </c>
      <c r="H25" s="3" t="s">
        <v>647</v>
      </c>
      <c r="I25" s="3" t="s">
        <v>18</v>
      </c>
      <c r="J25" s="39">
        <v>1452147</v>
      </c>
    </row>
    <row r="26" spans="1:10" x14ac:dyDescent="0.3">
      <c r="A26">
        <v>7</v>
      </c>
      <c r="B26" t="s">
        <v>648</v>
      </c>
      <c r="C26" t="s">
        <v>649</v>
      </c>
      <c r="D26" s="1">
        <v>45449</v>
      </c>
      <c r="E26" s="1">
        <v>45544</v>
      </c>
      <c r="F26" t="s">
        <v>650</v>
      </c>
      <c r="G26" t="s">
        <v>41</v>
      </c>
      <c r="H26" t="s">
        <v>651</v>
      </c>
      <c r="I26" t="s">
        <v>18</v>
      </c>
      <c r="J26" s="2">
        <v>948744</v>
      </c>
    </row>
    <row r="27" spans="1:10" x14ac:dyDescent="0.3">
      <c r="A27">
        <v>8</v>
      </c>
      <c r="B27" t="s">
        <v>657</v>
      </c>
      <c r="C27" t="s">
        <v>658</v>
      </c>
      <c r="D27" s="1">
        <v>45474</v>
      </c>
      <c r="E27" s="1">
        <v>45559</v>
      </c>
      <c r="F27" t="s">
        <v>659</v>
      </c>
      <c r="G27" t="s">
        <v>41</v>
      </c>
      <c r="H27" t="s">
        <v>660</v>
      </c>
      <c r="I27" t="s">
        <v>18</v>
      </c>
      <c r="J27" s="2">
        <v>650000</v>
      </c>
    </row>
    <row r="28" spans="1:10" x14ac:dyDescent="0.3">
      <c r="A28" s="81">
        <v>9</v>
      </c>
      <c r="B28" t="s">
        <v>661</v>
      </c>
      <c r="C28" t="s">
        <v>662</v>
      </c>
      <c r="D28" s="1">
        <v>45449</v>
      </c>
      <c r="E28" s="1">
        <v>45544</v>
      </c>
      <c r="F28" t="s">
        <v>663</v>
      </c>
      <c r="G28" t="s">
        <v>41</v>
      </c>
      <c r="H28" t="s">
        <v>664</v>
      </c>
      <c r="I28" t="s">
        <v>13</v>
      </c>
      <c r="J28" s="2">
        <v>221618.5</v>
      </c>
    </row>
    <row r="29" spans="1:10" x14ac:dyDescent="0.3">
      <c r="J29" s="39">
        <f>SUM(J20:J28)</f>
        <v>5619270.5499999998</v>
      </c>
    </row>
    <row r="30" spans="1:10" x14ac:dyDescent="0.3">
      <c r="J30" s="39"/>
    </row>
    <row r="31" spans="1:10" x14ac:dyDescent="0.3">
      <c r="J31" s="55">
        <f>SUM(J29,J18,J13)</f>
        <v>8198261.9100000001</v>
      </c>
    </row>
  </sheetData>
  <autoFilter ref="B1:J1" xr:uid="{5490F7A4-4677-4F2D-A4F1-1A5A9A398F56}"/>
  <sortState xmlns:xlrd2="http://schemas.microsoft.com/office/spreadsheetml/2017/richdata2" ref="B2:J28">
    <sortCondition ref="G2:G28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Gross Damico</dc:creator>
  <cp:lastModifiedBy>Gabriel Gross Damico</cp:lastModifiedBy>
  <dcterms:created xsi:type="dcterms:W3CDTF">2024-03-27T18:15:42Z</dcterms:created>
  <dcterms:modified xsi:type="dcterms:W3CDTF">2026-05-06T13:07:30Z</dcterms:modified>
</cp:coreProperties>
</file>