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GPLAN\012. PLANEJAMENTO, ORÇAMENTO E FINANÇAS\ORÇAMENTO CIDADES\Transparência\2019\"/>
    </mc:Choice>
  </mc:AlternateContent>
  <xr:revisionPtr revIDLastSave="0" documentId="13_ncr:1_{EC1BDC73-F9BC-408B-9FCC-335CCF8DF996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C46" i="1" l="1"/>
  <c r="E46" i="1" s="1"/>
  <c r="F46" i="1" s="1"/>
  <c r="B46" i="1"/>
  <c r="D18" i="1"/>
  <c r="C18" i="1"/>
  <c r="E44" i="1" l="1"/>
  <c r="G15" i="1" l="1"/>
  <c r="D15" i="1" l="1"/>
  <c r="B43" i="1" l="1"/>
  <c r="C15" i="1"/>
  <c r="B15" i="1"/>
  <c r="E38" i="1" l="1"/>
  <c r="C43" i="1" l="1"/>
  <c r="E15" i="1"/>
  <c r="F43" i="1"/>
  <c r="F47" i="1" s="1"/>
  <c r="E43" i="1"/>
  <c r="D43" i="1"/>
  <c r="D47" i="1" s="1"/>
  <c r="F15" i="1"/>
  <c r="B42" i="1" l="1"/>
  <c r="B47" i="1" s="1"/>
  <c r="C14" i="1"/>
  <c r="C19" i="1" s="1"/>
  <c r="B14" i="1"/>
  <c r="B19" i="1" s="1"/>
  <c r="G14" i="1"/>
  <c r="E14" i="1"/>
  <c r="E19" i="1" s="1"/>
  <c r="F14" i="1"/>
  <c r="C48" i="1" l="1"/>
  <c r="C42" i="1"/>
  <c r="C47" i="1" s="1"/>
  <c r="E42" i="1" l="1"/>
  <c r="G13" i="1"/>
  <c r="G19" i="1" s="1"/>
  <c r="D20" i="1" l="1"/>
  <c r="D51" i="1" s="1"/>
  <c r="E41" i="1"/>
  <c r="E47" i="1" s="1"/>
  <c r="D13" i="1"/>
  <c r="D19" i="1" s="1"/>
  <c r="F12" i="1" l="1"/>
  <c r="F13" i="1"/>
  <c r="F19" i="1" l="1"/>
</calcChain>
</file>

<file path=xl/sharedStrings.xml><?xml version="1.0" encoding="utf-8"?>
<sst xmlns="http://schemas.openxmlformats.org/spreadsheetml/2006/main" count="34" uniqueCount="25">
  <si>
    <t>DENATRAN + FUNSET</t>
  </si>
  <si>
    <t>Exercício</t>
  </si>
  <si>
    <t>Valor Arrecadado</t>
  </si>
  <si>
    <t>Orçamento Aprovado</t>
  </si>
  <si>
    <t>Orçamento Contigenciado</t>
  </si>
  <si>
    <t>Valor Executado</t>
  </si>
  <si>
    <t>FUNSET</t>
  </si>
  <si>
    <t>DENATRAN</t>
  </si>
  <si>
    <t>TOTAL</t>
  </si>
  <si>
    <t>SALDO ACUMULADO</t>
  </si>
  <si>
    <r>
      <t xml:space="preserve">Orçamento Disponível            </t>
    </r>
    <r>
      <rPr>
        <sz val="8"/>
        <rFont val="Times New Roman"/>
        <family val="1"/>
      </rPr>
      <t>(Limite orçamentário)</t>
    </r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</si>
  <si>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</si>
  <si>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</si>
  <si>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</si>
  <si>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</si>
  <si>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</si>
  <si>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</si>
  <si>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</si>
  <si>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</si>
  <si>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DPVAT</t>
  </si>
  <si>
    <t>Orçamento Disponível            (Limite orçamentário)</t>
  </si>
  <si>
    <t>SALDO ACUMULADO DENATRAN+FUNSET+DPVAT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</si>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</sst>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right" vertical="center" wrapText="1"/>
    </xf>
    <xf numFmtId="4" fontId="2" fillId="3" borderId="19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0" fontId="0" fillId="0" borderId="0" xfId="0"/>
    <xf numFmtId="4" fontId="0" fillId="3" borderId="22" xfId="0" applyNumberFormat="1" applyFill="1" applyBorder="1"/>
    <xf numFmtId="4" fontId="0" fillId="0" borderId="0" xfId="0" applyNumberFormat="1"/>
    <xf numFmtId="4" fontId="1" fillId="0" borderId="14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4" fontId="2" fillId="2" borderId="24" xfId="0" applyNumberFormat="1" applyFont="1" applyFill="1" applyBorder="1" applyAlignment="1">
      <alignment horizontal="right" vertical="center" wrapText="1"/>
    </xf>
    <xf numFmtId="0" fontId="4" fillId="0" borderId="0" xfId="0" applyFont="1"/>
    <xf numFmtId="4" fontId="1" fillId="0" borderId="12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4" fontId="2" fillId="3" borderId="19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view="pageBreakPreview" topLeftCell="A31" zoomScaleNormal="100" zoomScaleSheetLayoutView="100" workbookViewId="0">
      <selection activeCell="A33" sqref="A33:XFD40"/>
    </sheetView>
  </sheetViews>
  <sheetFormatPr defaultRowHeight="15" x14ac:dyDescent="0.25"/>
  <cols>
    <col min="1" max="1" width="15.28515625" customWidth="1"/>
    <col min="2" max="2" width="13.140625" bestFit="1" customWidth="1"/>
    <col min="3" max="3" width="15.28515625" customWidth="1"/>
    <col min="4" max="4" width="16.85546875" bestFit="1" customWidth="1"/>
    <col min="5" max="5" width="21" bestFit="1" customWidth="1"/>
    <col min="6" max="6" width="23.7109375" customWidth="1"/>
    <col min="7" max="7" width="39.28515625" customWidth="1"/>
  </cols>
  <sheetData>
    <row r="1" spans="1:7" s="21" customFormat="1" ht="15.75" thickBot="1" x14ac:dyDescent="0.3">
      <c r="C1" s="51" t="s">
        <v>24</v>
      </c>
      <c r="D1" s="51"/>
      <c r="E1" s="51"/>
      <c r="F1" s="51"/>
    </row>
    <row r="2" spans="1:7" ht="15.75" thickBot="1" x14ac:dyDescent="0.3">
      <c r="A2" s="37" t="s">
        <v>0</v>
      </c>
      <c r="B2" s="38"/>
      <c r="C2" s="38"/>
      <c r="D2" s="38"/>
      <c r="E2" s="38"/>
      <c r="F2" s="38"/>
      <c r="G2" s="39"/>
    </row>
    <row r="3" spans="1:7" x14ac:dyDescent="0.25">
      <c r="A3" s="40" t="s">
        <v>1</v>
      </c>
      <c r="B3" s="42" t="s">
        <v>2</v>
      </c>
      <c r="C3" s="43"/>
      <c r="D3" s="44" t="s">
        <v>3</v>
      </c>
      <c r="E3" s="40" t="s">
        <v>4</v>
      </c>
      <c r="F3" s="40" t="s">
        <v>10</v>
      </c>
      <c r="G3" s="40" t="s">
        <v>5</v>
      </c>
    </row>
    <row r="4" spans="1:7" ht="15.75" thickBot="1" x14ac:dyDescent="0.3">
      <c r="A4" s="41"/>
      <c r="B4" s="1" t="s">
        <v>6</v>
      </c>
      <c r="C4" s="2" t="s">
        <v>7</v>
      </c>
      <c r="D4" s="45"/>
      <c r="E4" s="41"/>
      <c r="F4" s="41"/>
      <c r="G4" s="41"/>
    </row>
    <row r="5" spans="1:7" ht="15.75" thickBot="1" x14ac:dyDescent="0.3">
      <c r="A5" s="2">
        <v>2006</v>
      </c>
      <c r="B5" s="8">
        <v>139405471.88</v>
      </c>
      <c r="C5" s="9">
        <v>25509884</v>
      </c>
      <c r="D5" s="10">
        <v>76673562</v>
      </c>
      <c r="E5" s="10">
        <v>13435122.539999999</v>
      </c>
      <c r="F5" s="10">
        <v>63238439.460000001</v>
      </c>
      <c r="G5" s="10">
        <v>63047503.880000003</v>
      </c>
    </row>
    <row r="6" spans="1:7" ht="15.75" thickBot="1" x14ac:dyDescent="0.3">
      <c r="A6" s="2">
        <v>2007</v>
      </c>
      <c r="B6" s="8">
        <v>150105345.18000001</v>
      </c>
      <c r="C6" s="9">
        <v>34835907.990000002</v>
      </c>
      <c r="D6" s="10">
        <v>87826000</v>
      </c>
      <c r="E6" s="10">
        <v>0</v>
      </c>
      <c r="F6" s="10">
        <v>87826000</v>
      </c>
      <c r="G6" s="10">
        <v>85917323</v>
      </c>
    </row>
    <row r="7" spans="1:7" ht="15.75" thickBot="1" x14ac:dyDescent="0.3">
      <c r="A7" s="2">
        <v>2008</v>
      </c>
      <c r="B7" s="8">
        <v>170591201.41</v>
      </c>
      <c r="C7" s="9">
        <v>36802783.759999998</v>
      </c>
      <c r="D7" s="10">
        <v>206817060</v>
      </c>
      <c r="E7" s="10">
        <v>116707058</v>
      </c>
      <c r="F7" s="10">
        <v>90110002</v>
      </c>
      <c r="G7" s="10">
        <v>86112716.060000002</v>
      </c>
    </row>
    <row r="8" spans="1:7" ht="15.75" thickBot="1" x14ac:dyDescent="0.3">
      <c r="A8" s="2">
        <v>2009</v>
      </c>
      <c r="B8" s="8">
        <v>213037891.38</v>
      </c>
      <c r="C8" s="9">
        <v>71061720.5</v>
      </c>
      <c r="D8" s="10">
        <v>281750000</v>
      </c>
      <c r="E8" s="10">
        <v>43301902.68</v>
      </c>
      <c r="F8" s="4">
        <v>238448097.31999999</v>
      </c>
      <c r="G8" s="10">
        <v>238416714.02000001</v>
      </c>
    </row>
    <row r="9" spans="1:7" ht="15.75" thickBot="1" x14ac:dyDescent="0.3">
      <c r="A9" s="2">
        <v>2010</v>
      </c>
      <c r="B9" s="8">
        <v>247561293.03999999</v>
      </c>
      <c r="C9" s="9">
        <v>96431660.120000005</v>
      </c>
      <c r="D9" s="10">
        <v>237523002</v>
      </c>
      <c r="E9" s="10">
        <v>135690251.63</v>
      </c>
      <c r="F9" s="7">
        <v>101832750.37</v>
      </c>
      <c r="G9" s="10">
        <v>101762750.37</v>
      </c>
    </row>
    <row r="10" spans="1:7" ht="15.75" thickBot="1" x14ac:dyDescent="0.3">
      <c r="A10" s="2">
        <v>2011</v>
      </c>
      <c r="B10" s="8">
        <v>320137456.33999997</v>
      </c>
      <c r="C10" s="9">
        <v>89344344.879999995</v>
      </c>
      <c r="D10" s="10">
        <v>158613353</v>
      </c>
      <c r="E10" s="10">
        <v>27471030.550000001</v>
      </c>
      <c r="F10" s="10">
        <v>131142322.45</v>
      </c>
      <c r="G10" s="10">
        <v>131142322.45</v>
      </c>
    </row>
    <row r="11" spans="1:7" ht="15.75" thickBot="1" x14ac:dyDescent="0.3">
      <c r="A11" s="2">
        <v>2012</v>
      </c>
      <c r="B11" s="8">
        <v>308992515.92000002</v>
      </c>
      <c r="C11" s="9">
        <v>101234420.18000001</v>
      </c>
      <c r="D11" s="10">
        <v>197421347</v>
      </c>
      <c r="E11" s="10">
        <v>25179866.449999999</v>
      </c>
      <c r="F11" s="10">
        <v>172241480.55000001</v>
      </c>
      <c r="G11" s="10">
        <v>159697175.11000001</v>
      </c>
    </row>
    <row r="12" spans="1:7" ht="15.75" thickBot="1" x14ac:dyDescent="0.3">
      <c r="A12" s="2">
        <v>2013</v>
      </c>
      <c r="B12" s="8">
        <v>297194056.81</v>
      </c>
      <c r="C12" s="6">
        <v>115046395.37</v>
      </c>
      <c r="D12" s="6">
        <v>154196805</v>
      </c>
      <c r="E12" s="6">
        <v>30755000</v>
      </c>
      <c r="F12" s="25">
        <f>D12-E12</f>
        <v>123441805</v>
      </c>
      <c r="G12" s="26">
        <v>103839375.13</v>
      </c>
    </row>
    <row r="13" spans="1:7" s="21" customFormat="1" ht="15.75" thickBot="1" x14ac:dyDescent="0.3">
      <c r="A13" s="2">
        <v>2014</v>
      </c>
      <c r="B13" s="8">
        <v>340525988.27999997</v>
      </c>
      <c r="C13" s="24">
        <v>139237253.02000001</v>
      </c>
      <c r="D13" s="24">
        <f>169375244+28400000</f>
        <v>197775244</v>
      </c>
      <c r="E13" s="24">
        <v>0</v>
      </c>
      <c r="F13" s="6">
        <f>D13-E13</f>
        <v>197775244</v>
      </c>
      <c r="G13" s="6">
        <f>95258595.74-F41</f>
        <v>86166470.849999994</v>
      </c>
    </row>
    <row r="14" spans="1:7" s="21" customFormat="1" ht="15.75" thickBot="1" x14ac:dyDescent="0.3">
      <c r="A14" s="2">
        <v>2015</v>
      </c>
      <c r="B14" s="8">
        <f>375363394</f>
        <v>375363394</v>
      </c>
      <c r="C14" s="24">
        <f>159548126.41</f>
        <v>159548126.41</v>
      </c>
      <c r="D14" s="24">
        <v>137500000</v>
      </c>
      <c r="E14" s="24">
        <f>14894428.27</f>
        <v>14894428.27</v>
      </c>
      <c r="F14" s="24">
        <f>D14-E14</f>
        <v>122605571.73</v>
      </c>
      <c r="G14" s="24">
        <f>117980344.27</f>
        <v>117980344.27</v>
      </c>
    </row>
    <row r="15" spans="1:7" s="21" customFormat="1" ht="15.75" thickBot="1" x14ac:dyDescent="0.3">
      <c r="A15" s="2">
        <v>2016</v>
      </c>
      <c r="B15" s="8">
        <f>442695492.72</f>
        <v>442695492.72000003</v>
      </c>
      <c r="C15" s="24">
        <f>187006521.04</f>
        <v>187006521.03999999</v>
      </c>
      <c r="D15" s="24">
        <f>90400000+88795000</f>
        <v>179195000</v>
      </c>
      <c r="E15" s="24">
        <f>0</f>
        <v>0</v>
      </c>
      <c r="F15" s="24">
        <f>D15-E15</f>
        <v>179195000</v>
      </c>
      <c r="G15" s="24">
        <f>178988435.5</f>
        <v>178988435.5</v>
      </c>
    </row>
    <row r="16" spans="1:7" s="21" customFormat="1" ht="15.75" thickBot="1" x14ac:dyDescent="0.3">
      <c r="A16" s="31">
        <v>2017</v>
      </c>
      <c r="B16" s="32">
        <v>456023539.00999999</v>
      </c>
      <c r="C16" s="34">
        <v>179563285.90000001</v>
      </c>
      <c r="D16" s="34">
        <v>152777030</v>
      </c>
      <c r="E16" s="34">
        <v>0</v>
      </c>
      <c r="F16" s="34">
        <v>152777030</v>
      </c>
      <c r="G16" s="34">
        <v>151185513.25</v>
      </c>
    </row>
    <row r="17" spans="1:7" s="21" customFormat="1" ht="15.75" thickBot="1" x14ac:dyDescent="0.3">
      <c r="A17" s="31">
        <v>2018</v>
      </c>
      <c r="B17" s="32">
        <v>568765246.92999995</v>
      </c>
      <c r="C17" s="34">
        <v>152658808.15000001</v>
      </c>
      <c r="D17" s="34">
        <v>103259002.34999999</v>
      </c>
      <c r="E17" s="34">
        <v>0</v>
      </c>
      <c r="F17" s="34">
        <v>103259002.34999999</v>
      </c>
      <c r="G17" s="34">
        <v>103228171.95999999</v>
      </c>
    </row>
    <row r="18" spans="1:7" s="30" customFormat="1" ht="15.75" thickBot="1" x14ac:dyDescent="0.3">
      <c r="A18" s="31">
        <v>2019</v>
      </c>
      <c r="B18" s="32">
        <v>648180417.08000004</v>
      </c>
      <c r="C18" s="34">
        <f>181389541.46</f>
        <v>181389541.46000001</v>
      </c>
      <c r="D18" s="34">
        <f>100094525</f>
        <v>100094525</v>
      </c>
      <c r="E18" s="34">
        <v>0</v>
      </c>
      <c r="F18" s="34">
        <v>97316622.349999994</v>
      </c>
      <c r="G18" s="34">
        <f>F18</f>
        <v>97316622.349999994</v>
      </c>
    </row>
    <row r="19" spans="1:7" ht="15.75" thickBot="1" x14ac:dyDescent="0.3">
      <c r="A19" s="11" t="s">
        <v>8</v>
      </c>
      <c r="B19" s="12">
        <f>SUM(B5:B18)</f>
        <v>4678579309.9800005</v>
      </c>
      <c r="C19" s="13">
        <f>SUM(C5:C18)</f>
        <v>1569670652.78</v>
      </c>
      <c r="D19" s="13">
        <f>SUM(D5:D18)</f>
        <v>2271421930.3499999</v>
      </c>
      <c r="E19" s="13">
        <f>SUM(E5:E18)</f>
        <v>407434660.12</v>
      </c>
      <c r="F19" s="13">
        <f>SUM(F5:F18)</f>
        <v>1861209367.5799999</v>
      </c>
      <c r="G19" s="27">
        <f>SUM(G5:G18)</f>
        <v>1704801438.2</v>
      </c>
    </row>
    <row r="20" spans="1:7" x14ac:dyDescent="0.25">
      <c r="A20" s="46" t="s">
        <v>9</v>
      </c>
      <c r="B20" s="46"/>
      <c r="C20" s="15"/>
      <c r="D20" s="20">
        <f>(B19+C19)-G19</f>
        <v>4543448524.5600004</v>
      </c>
      <c r="E20" s="14"/>
      <c r="F20" s="14"/>
      <c r="G20" s="15"/>
    </row>
    <row r="21" spans="1:7" x14ac:dyDescent="0.25">
      <c r="A21" s="28" t="s">
        <v>11</v>
      </c>
      <c r="B21" s="28"/>
      <c r="C21" s="28"/>
      <c r="D21" s="28"/>
      <c r="E21" s="28"/>
      <c r="F21" s="28"/>
      <c r="G21" s="28"/>
    </row>
    <row r="22" spans="1:7" x14ac:dyDescent="0.25">
      <c r="A22" s="28" t="s">
        <v>12</v>
      </c>
      <c r="B22" s="28"/>
      <c r="C22" s="28"/>
      <c r="D22" s="28"/>
      <c r="E22" s="28"/>
      <c r="F22" s="28"/>
      <c r="G22" s="28"/>
    </row>
    <row r="23" spans="1:7" x14ac:dyDescent="0.25">
      <c r="A23" s="28" t="s">
        <v>13</v>
      </c>
      <c r="B23" s="28"/>
      <c r="C23" s="28"/>
      <c r="D23" s="28"/>
      <c r="E23" s="28"/>
      <c r="F23" s="28"/>
      <c r="G23" s="28"/>
    </row>
    <row r="24" spans="1:7" x14ac:dyDescent="0.25">
      <c r="A24" s="28" t="s">
        <v>14</v>
      </c>
      <c r="B24" s="28"/>
      <c r="C24" s="28"/>
      <c r="D24" s="28"/>
      <c r="E24" s="28"/>
      <c r="F24" s="28"/>
      <c r="G24" s="28"/>
    </row>
    <row r="25" spans="1:7" x14ac:dyDescent="0.25">
      <c r="A25" s="28" t="s">
        <v>15</v>
      </c>
      <c r="B25" s="28"/>
      <c r="C25" s="28"/>
      <c r="D25" s="28"/>
      <c r="E25" s="28"/>
      <c r="F25" s="28"/>
      <c r="G25" s="28"/>
    </row>
    <row r="26" spans="1:7" x14ac:dyDescent="0.25">
      <c r="A26" s="28" t="s">
        <v>16</v>
      </c>
      <c r="B26" s="28"/>
      <c r="C26" s="28"/>
      <c r="D26" s="28"/>
      <c r="E26" s="28"/>
      <c r="F26" s="28"/>
      <c r="G26" s="28"/>
    </row>
    <row r="27" spans="1:7" x14ac:dyDescent="0.25">
      <c r="A27" s="28" t="s">
        <v>17</v>
      </c>
      <c r="B27" s="28"/>
      <c r="C27" s="28"/>
      <c r="D27" s="28"/>
      <c r="E27" s="28"/>
      <c r="F27" s="28"/>
      <c r="G27" s="28"/>
    </row>
    <row r="28" spans="1:7" x14ac:dyDescent="0.25">
      <c r="A28" s="28" t="s">
        <v>18</v>
      </c>
      <c r="B28" s="28"/>
      <c r="C28" s="28"/>
      <c r="D28" s="28"/>
      <c r="E28" s="28"/>
      <c r="F28" s="28"/>
      <c r="G28" s="28"/>
    </row>
    <row r="29" spans="1:7" x14ac:dyDescent="0.25">
      <c r="A29" s="28" t="s">
        <v>22</v>
      </c>
      <c r="B29" s="28"/>
      <c r="C29" s="28"/>
      <c r="D29" s="28"/>
      <c r="E29" s="28"/>
      <c r="F29" s="28"/>
      <c r="G29" s="28"/>
    </row>
    <row r="30" spans="1:7" s="21" customFormat="1" ht="15.75" thickBot="1" x14ac:dyDescent="0.3">
      <c r="A30" s="28" t="s">
        <v>23</v>
      </c>
      <c r="B30" s="28"/>
      <c r="C30" s="28"/>
      <c r="D30" s="28"/>
      <c r="E30" s="28"/>
      <c r="F30" s="28"/>
      <c r="G30" s="28"/>
    </row>
    <row r="31" spans="1:7" ht="15.75" thickBot="1" x14ac:dyDescent="0.3">
      <c r="A31" s="37" t="s">
        <v>19</v>
      </c>
      <c r="B31" s="38"/>
      <c r="C31" s="38"/>
      <c r="D31" s="38"/>
      <c r="E31" s="38"/>
      <c r="F31" s="39"/>
    </row>
    <row r="32" spans="1:7" ht="21.75" thickBot="1" x14ac:dyDescent="0.3">
      <c r="A32" s="2" t="s">
        <v>1</v>
      </c>
      <c r="B32" s="17" t="s">
        <v>2</v>
      </c>
      <c r="C32" s="17" t="s">
        <v>3</v>
      </c>
      <c r="D32" s="17" t="s">
        <v>4</v>
      </c>
      <c r="E32" s="17" t="s">
        <v>20</v>
      </c>
      <c r="F32" s="17" t="s">
        <v>5</v>
      </c>
    </row>
    <row r="33" spans="1:7" ht="15.75" thickBot="1" x14ac:dyDescent="0.3">
      <c r="A33" s="2">
        <v>2006</v>
      </c>
      <c r="B33" s="10">
        <v>163957904.84</v>
      </c>
      <c r="C33" s="10">
        <v>3363933</v>
      </c>
      <c r="D33" s="10">
        <v>116975</v>
      </c>
      <c r="E33" s="10">
        <v>3246958</v>
      </c>
      <c r="F33" s="10">
        <v>2390149.89</v>
      </c>
    </row>
    <row r="34" spans="1:7" ht="15.75" thickBot="1" x14ac:dyDescent="0.3">
      <c r="A34" s="2">
        <v>2007</v>
      </c>
      <c r="B34" s="10">
        <v>202729767.59999999</v>
      </c>
      <c r="C34" s="10">
        <v>200000</v>
      </c>
      <c r="D34" s="18">
        <v>0</v>
      </c>
      <c r="E34" s="10">
        <v>200000</v>
      </c>
      <c r="F34" s="10">
        <v>169898</v>
      </c>
    </row>
    <row r="35" spans="1:7" ht="15.75" thickBot="1" x14ac:dyDescent="0.3">
      <c r="A35" s="3">
        <v>2008</v>
      </c>
      <c r="B35" s="4">
        <v>243303005.44999999</v>
      </c>
      <c r="C35" s="4">
        <v>103292942</v>
      </c>
      <c r="D35" s="4">
        <v>66292942</v>
      </c>
      <c r="E35" s="4">
        <v>37000000</v>
      </c>
      <c r="F35" s="4">
        <v>36862043.090000004</v>
      </c>
    </row>
    <row r="36" spans="1:7" ht="15.75" thickBot="1" x14ac:dyDescent="0.3">
      <c r="A36" s="5">
        <v>2009</v>
      </c>
      <c r="B36" s="7">
        <v>267771130.13</v>
      </c>
      <c r="C36" s="7">
        <v>252250000</v>
      </c>
      <c r="D36" s="7">
        <v>62248907.359999999</v>
      </c>
      <c r="E36" s="7">
        <v>190001092.63999999</v>
      </c>
      <c r="F36" s="7">
        <v>190001092.63999999</v>
      </c>
    </row>
    <row r="37" spans="1:7" ht="15.75" thickBot="1" x14ac:dyDescent="0.3">
      <c r="A37" s="2">
        <v>2010</v>
      </c>
      <c r="B37" s="10">
        <v>289693545.50999999</v>
      </c>
      <c r="C37" s="10">
        <v>291417424</v>
      </c>
      <c r="D37" s="10">
        <v>65889661.710000001</v>
      </c>
      <c r="E37" s="10">
        <v>225527762.28999999</v>
      </c>
      <c r="F37" s="10">
        <v>225527762.28999999</v>
      </c>
    </row>
    <row r="38" spans="1:7" ht="15.75" thickBot="1" x14ac:dyDescent="0.3">
      <c r="A38" s="2">
        <v>2011</v>
      </c>
      <c r="B38" s="10">
        <v>304352301.42000002</v>
      </c>
      <c r="C38" s="10">
        <v>42120000</v>
      </c>
      <c r="D38" s="10">
        <v>500000</v>
      </c>
      <c r="E38" s="10">
        <f>C38-D38</f>
        <v>41620000</v>
      </c>
      <c r="F38" s="10">
        <v>41620000</v>
      </c>
    </row>
    <row r="39" spans="1:7" ht="15.75" thickBot="1" x14ac:dyDescent="0.3">
      <c r="A39" s="2">
        <v>2012</v>
      </c>
      <c r="B39" s="10">
        <v>360407125.67000002</v>
      </c>
      <c r="C39" s="10">
        <v>57000000</v>
      </c>
      <c r="D39" s="18">
        <v>0</v>
      </c>
      <c r="E39" s="10">
        <v>57000000</v>
      </c>
      <c r="F39" s="10">
        <v>57000000</v>
      </c>
      <c r="G39" s="23"/>
    </row>
    <row r="40" spans="1:7" ht="15.75" thickBot="1" x14ac:dyDescent="0.3">
      <c r="A40" s="2">
        <v>2013</v>
      </c>
      <c r="B40" s="10">
        <v>445701083.00999999</v>
      </c>
      <c r="C40" s="10">
        <v>33003195</v>
      </c>
      <c r="D40" s="18">
        <v>0</v>
      </c>
      <c r="E40" s="10">
        <v>33003195</v>
      </c>
      <c r="F40" s="10">
        <v>33003195</v>
      </c>
    </row>
    <row r="41" spans="1:7" s="21" customFormat="1" ht="15.75" thickBot="1" x14ac:dyDescent="0.3">
      <c r="A41" s="2">
        <v>2014</v>
      </c>
      <c r="B41" s="10">
        <v>422522821.24000001</v>
      </c>
      <c r="C41" s="10">
        <v>10000000</v>
      </c>
      <c r="D41" s="18">
        <v>0</v>
      </c>
      <c r="E41" s="10">
        <f>C41</f>
        <v>10000000</v>
      </c>
      <c r="F41" s="10">
        <v>9092124.8900000006</v>
      </c>
    </row>
    <row r="42" spans="1:7" s="21" customFormat="1" ht="15.75" thickBot="1" x14ac:dyDescent="0.3">
      <c r="A42" s="2">
        <v>2015</v>
      </c>
      <c r="B42" s="10">
        <f>436585283.33</f>
        <v>436585283.32999998</v>
      </c>
      <c r="C42" s="10">
        <f>12500000</f>
        <v>12500000</v>
      </c>
      <c r="D42" s="18">
        <v>0</v>
      </c>
      <c r="E42" s="10">
        <f>C42</f>
        <v>12500000</v>
      </c>
      <c r="F42" s="10">
        <v>0</v>
      </c>
    </row>
    <row r="43" spans="1:7" s="21" customFormat="1" ht="15.75" thickBot="1" x14ac:dyDescent="0.3">
      <c r="A43" s="2">
        <v>2016</v>
      </c>
      <c r="B43" s="10">
        <f>441699772.73</f>
        <v>441699772.73000002</v>
      </c>
      <c r="C43" s="10">
        <f>0</f>
        <v>0</v>
      </c>
      <c r="D43" s="18">
        <f>0</f>
        <v>0</v>
      </c>
      <c r="E43" s="10">
        <f>0</f>
        <v>0</v>
      </c>
      <c r="F43" s="10">
        <f>0</f>
        <v>0</v>
      </c>
    </row>
    <row r="44" spans="1:7" s="30" customFormat="1" ht="15.75" thickBot="1" x14ac:dyDescent="0.3">
      <c r="A44" s="31">
        <v>2017</v>
      </c>
      <c r="B44" s="33">
        <v>295244041.13999999</v>
      </c>
      <c r="C44" s="29">
        <v>500000</v>
      </c>
      <c r="D44" s="18">
        <v>0</v>
      </c>
      <c r="E44" s="33">
        <f>C44</f>
        <v>500000</v>
      </c>
      <c r="F44" s="33">
        <v>0</v>
      </c>
    </row>
    <row r="45" spans="1:7" s="30" customFormat="1" ht="15.75" thickBot="1" x14ac:dyDescent="0.3">
      <c r="A45" s="31">
        <v>2018</v>
      </c>
      <c r="B45" s="33">
        <v>231319706.66999999</v>
      </c>
      <c r="C45" s="33">
        <v>0</v>
      </c>
      <c r="D45" s="18">
        <v>0</v>
      </c>
      <c r="E45" s="33">
        <v>0</v>
      </c>
      <c r="F45" s="33">
        <v>0</v>
      </c>
    </row>
    <row r="46" spans="1:7" s="30" customFormat="1" ht="15.75" thickBot="1" x14ac:dyDescent="0.3">
      <c r="A46" s="31">
        <v>2019</v>
      </c>
      <c r="B46" s="33">
        <f>106738946.22</f>
        <v>106738946.22</v>
      </c>
      <c r="C46" s="33">
        <f>2500000</f>
        <v>2500000</v>
      </c>
      <c r="D46" s="18">
        <v>0</v>
      </c>
      <c r="E46" s="33">
        <f>C46</f>
        <v>2500000</v>
      </c>
      <c r="F46" s="33">
        <f>E46</f>
        <v>2500000</v>
      </c>
    </row>
    <row r="47" spans="1:7" ht="15.75" thickBot="1" x14ac:dyDescent="0.3">
      <c r="A47" s="11" t="s">
        <v>8</v>
      </c>
      <c r="B47" s="19">
        <f>SUM(B33:B46)</f>
        <v>4212026434.9599996</v>
      </c>
      <c r="C47" s="19">
        <f>SUM(C33:C46)</f>
        <v>808147494</v>
      </c>
      <c r="D47" s="19">
        <f>SUM(D33:D46)</f>
        <v>195048486.06999999</v>
      </c>
      <c r="E47" s="19">
        <f>SUM(E33:E46)</f>
        <v>613099007.92999995</v>
      </c>
      <c r="F47" s="19">
        <f>SUM(F33:F46)</f>
        <v>598166265.79999995</v>
      </c>
    </row>
    <row r="48" spans="1:7" x14ac:dyDescent="0.25">
      <c r="A48" s="46" t="s">
        <v>9</v>
      </c>
      <c r="B48" s="47"/>
      <c r="C48" s="48">
        <f>B47-F47</f>
        <v>3613860169.1599998</v>
      </c>
      <c r="D48" s="49"/>
      <c r="E48" s="49"/>
      <c r="F48" s="50"/>
    </row>
    <row r="49" spans="1:4" x14ac:dyDescent="0.25">
      <c r="A49" s="16" t="s">
        <v>15</v>
      </c>
    </row>
    <row r="50" spans="1:4" x14ac:dyDescent="0.25">
      <c r="A50" s="16" t="s">
        <v>16</v>
      </c>
    </row>
    <row r="51" spans="1:4" x14ac:dyDescent="0.25">
      <c r="A51" s="35" t="s">
        <v>21</v>
      </c>
      <c r="B51" s="36"/>
      <c r="C51" s="36"/>
      <c r="D51" s="22">
        <f>D20+C48</f>
        <v>8157308693.7200003</v>
      </c>
    </row>
    <row r="52" spans="1:4" x14ac:dyDescent="0.25">
      <c r="A52" s="21"/>
    </row>
    <row r="53" spans="1:4" x14ac:dyDescent="0.25">
      <c r="A53" s="21"/>
    </row>
    <row r="54" spans="1:4" x14ac:dyDescent="0.25">
      <c r="A54" s="21"/>
    </row>
    <row r="55" spans="1:4" x14ac:dyDescent="0.25">
      <c r="A55" s="21"/>
    </row>
    <row r="56" spans="1:4" x14ac:dyDescent="0.25">
      <c r="A56" s="21"/>
    </row>
    <row r="57" spans="1:4" x14ac:dyDescent="0.25">
      <c r="A57" s="21"/>
    </row>
    <row r="58" spans="1:4" x14ac:dyDescent="0.25">
      <c r="A58" s="21"/>
    </row>
    <row r="59" spans="1:4" x14ac:dyDescent="0.25">
      <c r="A59" s="21"/>
    </row>
    <row r="60" spans="1:4" x14ac:dyDescent="0.25">
      <c r="A60" s="21"/>
    </row>
    <row r="61" spans="1:4" x14ac:dyDescent="0.25">
      <c r="A61" s="21"/>
    </row>
    <row r="62" spans="1:4" x14ac:dyDescent="0.25">
      <c r="A62" s="21"/>
    </row>
  </sheetData>
  <mergeCells count="13">
    <mergeCell ref="A51:C51"/>
    <mergeCell ref="A2:G2"/>
    <mergeCell ref="A3:A4"/>
    <mergeCell ref="B3:C3"/>
    <mergeCell ref="D3:D4"/>
    <mergeCell ref="E3:E4"/>
    <mergeCell ref="F3:F4"/>
    <mergeCell ref="G3:G4"/>
    <mergeCell ref="A20:B20"/>
    <mergeCell ref="A48:B48"/>
    <mergeCell ref="A31:F31"/>
    <mergeCell ref="C48:F48"/>
    <mergeCell ref="C1:F1"/>
  </mergeCells>
  <pageMargins left="0" right="0" top="0.59055118110236227" bottom="0.39370078740157483" header="0.31496062992125984" footer="0.31496062992125984"/>
  <pageSetup paperSize="9" scale="68" orientation="landscape" r:id="rId1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julhiermes.fernandes</cp:lastModifiedBy>
  <cp:lastPrinted>2017-01-10T16:54:57Z</cp:lastPrinted>
  <dcterms:created xsi:type="dcterms:W3CDTF">2014-04-03T18:29:45Z</dcterms:created>
  <dcterms:modified xsi:type="dcterms:W3CDTF">2020-03-18T20:24:46Z</dcterms:modified>
</cp:coreProperties>
</file>