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\Departamentos\SENATRAN\CGPLAN\CGPLAN\012. PLANEJAMENTO, ORÇAMENTO E FINANÇAS\ORÇAMENTO CIDADES\Transparência\2021\"/>
    </mc:Choice>
  </mc:AlternateContent>
  <xr:revisionPtr revIDLastSave="0" documentId="13_ncr:1_{E3E73D9D-2632-43E8-B8F2-38424CF6654D}" xr6:coauthVersionLast="46" xr6:coauthVersionMax="46" xr10:uidLastSave="{00000000-0000-0000-0000-000000000000}"/>
  <bookViews>
    <workbookView xWindow="-20610" yWindow="-120" windowWidth="20730" windowHeight="11160" xr2:uid="{00000000-000D-0000-FFFF-FFFF00000000}"/>
  </bookViews>
  <sheets>
    <sheet name="Plan1" sheetId="1" r:id="rId1"/>
  </sheets>
  <definedNames>
    <definedName name="_xlnm.Print_Area" localSheetId="0">Plan1!$A$1:$I$34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5" i="1"/>
  <c r="I20" i="1"/>
  <c r="I21" i="1" s="1"/>
  <c r="E22" i="1" s="1"/>
  <c r="H20" i="1"/>
  <c r="F20" i="1"/>
  <c r="C21" i="1"/>
  <c r="D21" i="1"/>
  <c r="E21" i="1"/>
  <c r="F21" i="1"/>
  <c r="G21" i="1"/>
  <c r="H21" i="1"/>
  <c r="B21" i="1"/>
  <c r="D20" i="1"/>
  <c r="C20" i="1"/>
  <c r="B20" i="1"/>
  <c r="E19" i="1"/>
  <c r="E6" i="1"/>
  <c r="E7" i="1"/>
  <c r="E8" i="1"/>
  <c r="E9" i="1"/>
  <c r="E10" i="1"/>
  <c r="E11" i="1"/>
  <c r="E12" i="1"/>
  <c r="E13" i="1"/>
  <c r="E16" i="1"/>
  <c r="E17" i="1"/>
  <c r="E5" i="1"/>
  <c r="D18" i="1"/>
  <c r="D15" i="1"/>
  <c r="D14" i="1"/>
  <c r="C18" i="1" l="1"/>
  <c r="E18" i="1" s="1"/>
  <c r="C15" i="1" l="1"/>
  <c r="B15" i="1"/>
  <c r="C14" i="1" l="1"/>
  <c r="B14" i="1"/>
  <c r="E14" i="1" l="1"/>
</calcChain>
</file>

<file path=xl/sharedStrings.xml><?xml version="1.0" encoding="utf-8"?>
<sst xmlns="http://schemas.openxmlformats.org/spreadsheetml/2006/main" count="26" uniqueCount="24">
  <si>
    <t>TOTAL</t>
  </si>
  <si>
    <t>SALDO ACUMULADO DENATRAN+FUNSET+DPVAT</t>
  </si>
  <si>
    <t>UNIDADE ORÇAMENTÁRIA 39905 (DENATRAN + FUNSET+DPVAT)</t>
  </si>
  <si>
    <t>A) Exercício</t>
  </si>
  <si>
    <t>B) Valor Arrecadado (UNIDADE ORÇAMENTÁRIA 39905)</t>
  </si>
  <si>
    <t>B1 = FUNSET</t>
  </si>
  <si>
    <t>B2 = DENATRAN</t>
  </si>
  <si>
    <t>B3 = DPVAT</t>
  </si>
  <si>
    <t>C) TOTAL U.O (TOTAL DE B)</t>
  </si>
  <si>
    <t>D) Orçamento Aprovado</t>
  </si>
  <si>
    <t>E) Orçamento Contigenciado</t>
  </si>
  <si>
    <r>
      <t xml:space="preserve">F) Orçamento Disponível            </t>
    </r>
    <r>
      <rPr>
        <sz val="8"/>
        <rFont val="Times New Roman"/>
        <family val="1"/>
      </rPr>
      <t>(Limite orçamentário)</t>
    </r>
  </si>
  <si>
    <t>G) Valor Executado</t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</si>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</sst>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0" fillId="0" borderId="0" xfId="0"/>
    <xf numFmtId="4" fontId="0" fillId="3" borderId="16" xfId="0" applyNumberFormat="1" applyFill="1" applyBorder="1"/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4" fillId="0" borderId="28" xfId="0" applyNumberFormat="1" applyFont="1" applyBorder="1"/>
    <xf numFmtId="4" fontId="4" fillId="0" borderId="29" xfId="0" applyNumberFormat="1" applyFont="1" applyBorder="1"/>
    <xf numFmtId="4" fontId="4" fillId="0" borderId="30" xfId="0" applyNumberFormat="1" applyFont="1" applyBorder="1"/>
    <xf numFmtId="4" fontId="0" fillId="0" borderId="24" xfId="0" applyNumberFormat="1" applyBorder="1"/>
    <xf numFmtId="4" fontId="1" fillId="4" borderId="1" xfId="0" applyNumberFormat="1" applyFont="1" applyFill="1" applyBorder="1" applyAlignment="1">
      <alignment horizontal="right" vertical="center" wrapText="1"/>
    </xf>
    <xf numFmtId="4" fontId="0" fillId="0" borderId="31" xfId="0" applyNumberFormat="1" applyBorder="1"/>
    <xf numFmtId="4" fontId="0" fillId="0" borderId="32" xfId="0" applyNumberFormat="1" applyBorder="1"/>
    <xf numFmtId="4" fontId="1" fillId="4" borderId="13" xfId="0" applyNumberFormat="1" applyFont="1" applyFill="1" applyBorder="1" applyAlignment="1">
      <alignment horizontal="right" vertical="center" wrapText="1"/>
    </xf>
    <xf numFmtId="4" fontId="0" fillId="0" borderId="19" xfId="0" applyNumberFormat="1" applyBorder="1"/>
    <xf numFmtId="4" fontId="1" fillId="4" borderId="27" xfId="0" applyNumberFormat="1" applyFont="1" applyFill="1" applyBorder="1" applyAlignment="1">
      <alignment horizontal="right" vertical="center" wrapText="1"/>
    </xf>
    <xf numFmtId="4" fontId="0" fillId="0" borderId="33" xfId="0" applyNumberFormat="1" applyBorder="1"/>
    <xf numFmtId="4" fontId="0" fillId="0" borderId="21" xfId="0" applyNumberFormat="1" applyBorder="1"/>
    <xf numFmtId="0" fontId="0" fillId="3" borderId="17" xfId="0" applyFill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3" borderId="17" xfId="0" applyNumberFormat="1" applyFill="1" applyBorder="1" applyAlignment="1">
      <alignment horizontal="left"/>
    </xf>
    <xf numFmtId="0" fontId="0" fillId="3" borderId="15" xfId="0" applyFill="1" applyBorder="1" applyAlignment="1"/>
    <xf numFmtId="0" fontId="0" fillId="3" borderId="17" xfId="0" applyFill="1" applyBorder="1" applyAlignment="1"/>
    <xf numFmtId="0" fontId="5" fillId="4" borderId="0" xfId="0" applyFont="1" applyFill="1"/>
    <xf numFmtId="0" fontId="0" fillId="4" borderId="0" xfId="0" applyFill="1"/>
    <xf numFmtId="0" fontId="2" fillId="0" borderId="5" xfId="0" applyFont="1" applyBorder="1" applyAlignment="1">
      <alignment horizontal="center" vertical="center" wrapText="1"/>
    </xf>
    <xf numFmtId="4" fontId="4" fillId="0" borderId="4" xfId="0" applyNumberFormat="1" applyFont="1" applyBorder="1"/>
    <xf numFmtId="4" fontId="0" fillId="0" borderId="4" xfId="0" applyNumberFormat="1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topLeftCell="A19" zoomScaleSheetLayoutView="100" workbookViewId="0">
      <selection activeCell="A2" sqref="A2:I2"/>
    </sheetView>
  </sheetViews>
  <sheetFormatPr defaultRowHeight="15" x14ac:dyDescent="0.25"/>
  <cols>
    <col min="1" max="1" width="9.85546875" bestFit="1" customWidth="1"/>
    <col min="2" max="2" width="14" customWidth="1"/>
    <col min="3" max="3" width="14.7109375" customWidth="1"/>
    <col min="4" max="4" width="14.5703125" style="12" customWidth="1"/>
    <col min="5" max="5" width="16" style="12" customWidth="1"/>
    <col min="6" max="6" width="19.85546875" customWidth="1"/>
    <col min="7" max="7" width="23" customWidth="1"/>
    <col min="8" max="8" width="22.42578125" customWidth="1"/>
    <col min="9" max="9" width="23" customWidth="1"/>
  </cols>
  <sheetData>
    <row r="1" spans="1:9" s="10" customFormat="1" ht="15.75" thickBot="1" x14ac:dyDescent="0.3">
      <c r="A1" s="56" t="s">
        <v>23</v>
      </c>
      <c r="B1" s="56"/>
      <c r="C1" s="56"/>
      <c r="D1" s="56"/>
      <c r="E1" s="56"/>
      <c r="F1" s="56"/>
      <c r="G1" s="56"/>
      <c r="H1" s="56"/>
      <c r="I1" s="56"/>
    </row>
    <row r="2" spans="1:9" s="12" customFormat="1" ht="15.75" thickBot="1" x14ac:dyDescent="0.3">
      <c r="A2" s="53" t="s">
        <v>2</v>
      </c>
      <c r="B2" s="54"/>
      <c r="C2" s="54"/>
      <c r="D2" s="54"/>
      <c r="E2" s="54"/>
      <c r="F2" s="54"/>
      <c r="G2" s="54"/>
      <c r="H2" s="54"/>
      <c r="I2" s="55"/>
    </row>
    <row r="3" spans="1:9" ht="21.75" customHeight="1" thickBot="1" x14ac:dyDescent="0.3">
      <c r="A3" s="48" t="s">
        <v>3</v>
      </c>
      <c r="B3" s="50" t="s">
        <v>4</v>
      </c>
      <c r="C3" s="51"/>
      <c r="D3" s="52"/>
      <c r="E3" s="48" t="s">
        <v>8</v>
      </c>
      <c r="F3" s="59" t="s">
        <v>9</v>
      </c>
      <c r="G3" s="48" t="s">
        <v>10</v>
      </c>
      <c r="H3" s="48" t="s">
        <v>11</v>
      </c>
      <c r="I3" s="48" t="s">
        <v>12</v>
      </c>
    </row>
    <row r="4" spans="1:9" ht="15.75" thickBot="1" x14ac:dyDescent="0.3">
      <c r="A4" s="58"/>
      <c r="B4" s="1" t="s">
        <v>5</v>
      </c>
      <c r="C4" s="2" t="s">
        <v>6</v>
      </c>
      <c r="D4" s="16" t="s">
        <v>7</v>
      </c>
      <c r="E4" s="57"/>
      <c r="F4" s="60"/>
      <c r="G4" s="49"/>
      <c r="H4" s="49"/>
      <c r="I4" s="49"/>
    </row>
    <row r="5" spans="1:9" ht="15.75" thickBot="1" x14ac:dyDescent="0.3">
      <c r="A5" s="2">
        <v>2006</v>
      </c>
      <c r="B5" s="6">
        <v>139405471.88</v>
      </c>
      <c r="C5" s="7">
        <v>25509884</v>
      </c>
      <c r="D5" s="4">
        <v>163957904.84</v>
      </c>
      <c r="E5" s="39">
        <f>SUM(B5:D5)</f>
        <v>328873260.72000003</v>
      </c>
      <c r="F5" s="30">
        <v>80037495</v>
      </c>
      <c r="G5" s="31">
        <v>13552097.539999999</v>
      </c>
      <c r="H5" s="31">
        <v>66485397.460000001</v>
      </c>
      <c r="I5" s="32">
        <v>65437653.770000003</v>
      </c>
    </row>
    <row r="6" spans="1:9" ht="15.75" thickBot="1" x14ac:dyDescent="0.3">
      <c r="A6" s="2">
        <v>2007</v>
      </c>
      <c r="B6" s="6">
        <v>150105345.18000001</v>
      </c>
      <c r="C6" s="7">
        <v>34835907.990000002</v>
      </c>
      <c r="D6" s="15">
        <v>202729767.59999999</v>
      </c>
      <c r="E6" s="39">
        <f t="shared" ref="E6:E18" si="0">SUM(B6:D6)</f>
        <v>387671020.76999998</v>
      </c>
      <c r="F6" s="33">
        <v>88026000</v>
      </c>
      <c r="G6" s="29">
        <v>0</v>
      </c>
      <c r="H6" s="29">
        <v>88026000</v>
      </c>
      <c r="I6" s="34">
        <v>86087221</v>
      </c>
    </row>
    <row r="7" spans="1:9" ht="15.75" thickBot="1" x14ac:dyDescent="0.3">
      <c r="A7" s="2">
        <v>2008</v>
      </c>
      <c r="B7" s="6">
        <v>170591201.41</v>
      </c>
      <c r="C7" s="7">
        <v>36802783.759999998</v>
      </c>
      <c r="D7" s="3">
        <v>243303005.44999999</v>
      </c>
      <c r="E7" s="39">
        <f t="shared" si="0"/>
        <v>450696990.62</v>
      </c>
      <c r="F7" s="33">
        <v>310100002</v>
      </c>
      <c r="G7" s="29">
        <v>183000000</v>
      </c>
      <c r="H7" s="29">
        <v>127110002</v>
      </c>
      <c r="I7" s="34">
        <v>122974759.15000001</v>
      </c>
    </row>
    <row r="8" spans="1:9" ht="15.75" thickBot="1" x14ac:dyDescent="0.3">
      <c r="A8" s="2">
        <v>2009</v>
      </c>
      <c r="B8" s="6">
        <v>213037891.38</v>
      </c>
      <c r="C8" s="7">
        <v>71061720.5</v>
      </c>
      <c r="D8" s="5">
        <v>267771130.13</v>
      </c>
      <c r="E8" s="39">
        <f t="shared" si="0"/>
        <v>551870742.00999999</v>
      </c>
      <c r="F8" s="33">
        <v>534000000</v>
      </c>
      <c r="G8" s="29">
        <v>105550810.03999999</v>
      </c>
      <c r="H8" s="29">
        <v>428449189.95999998</v>
      </c>
      <c r="I8" s="34">
        <v>428417806.65999997</v>
      </c>
    </row>
    <row r="9" spans="1:9" ht="15.75" thickBot="1" x14ac:dyDescent="0.3">
      <c r="A9" s="2">
        <v>2010</v>
      </c>
      <c r="B9" s="6">
        <v>247561293.03999999</v>
      </c>
      <c r="C9" s="7">
        <v>96431660.120000005</v>
      </c>
      <c r="D9" s="4">
        <v>289693545.50999999</v>
      </c>
      <c r="E9" s="39">
        <f t="shared" si="0"/>
        <v>633686498.66999996</v>
      </c>
      <c r="F9" s="33">
        <v>528940426</v>
      </c>
      <c r="G9" s="29">
        <v>201579913.34</v>
      </c>
      <c r="H9" s="29">
        <v>327360512.65999997</v>
      </c>
      <c r="I9" s="34">
        <v>327290512.65999997</v>
      </c>
    </row>
    <row r="10" spans="1:9" ht="15.75" thickBot="1" x14ac:dyDescent="0.3">
      <c r="A10" s="2">
        <v>2011</v>
      </c>
      <c r="B10" s="6">
        <v>320137456.33999997</v>
      </c>
      <c r="C10" s="7">
        <v>89344344.879999995</v>
      </c>
      <c r="D10" s="4">
        <v>304352301.42000002</v>
      </c>
      <c r="E10" s="39">
        <f t="shared" si="0"/>
        <v>713834102.63999999</v>
      </c>
      <c r="F10" s="35">
        <v>200733353</v>
      </c>
      <c r="G10" s="29">
        <v>27971030.550000001</v>
      </c>
      <c r="H10" s="29">
        <v>172762322.44999999</v>
      </c>
      <c r="I10" s="34">
        <v>172762322.44999999</v>
      </c>
    </row>
    <row r="11" spans="1:9" ht="15.75" thickBot="1" x14ac:dyDescent="0.3">
      <c r="A11" s="2">
        <v>2012</v>
      </c>
      <c r="B11" s="6">
        <v>308992515.92000002</v>
      </c>
      <c r="C11" s="7">
        <v>101234420.18000001</v>
      </c>
      <c r="D11" s="21">
        <v>360407125.67000002</v>
      </c>
      <c r="E11" s="39">
        <f t="shared" si="0"/>
        <v>770634061.76999998</v>
      </c>
      <c r="F11" s="26">
        <v>254421347</v>
      </c>
      <c r="G11" s="29">
        <v>25179866.449999999</v>
      </c>
      <c r="H11" s="29">
        <v>229241480.55000001</v>
      </c>
      <c r="I11" s="34">
        <v>216697175.11000001</v>
      </c>
    </row>
    <row r="12" spans="1:9" ht="15.75" thickBot="1" x14ac:dyDescent="0.3">
      <c r="A12" s="2">
        <v>2013</v>
      </c>
      <c r="B12" s="6">
        <v>297194056.81</v>
      </c>
      <c r="C12" s="4">
        <v>115046395.37</v>
      </c>
      <c r="D12" s="22">
        <v>445701083.00999999</v>
      </c>
      <c r="E12" s="39">
        <f t="shared" si="0"/>
        <v>857941535.19000006</v>
      </c>
      <c r="F12" s="27">
        <v>187200000</v>
      </c>
      <c r="G12" s="29">
        <v>30755000</v>
      </c>
      <c r="H12" s="29">
        <v>189448195</v>
      </c>
      <c r="I12" s="34">
        <v>136842570.13</v>
      </c>
    </row>
    <row r="13" spans="1:9" s="10" customFormat="1" ht="15.75" thickBot="1" x14ac:dyDescent="0.3">
      <c r="A13" s="2">
        <v>2014</v>
      </c>
      <c r="B13" s="6">
        <v>340525988.27999997</v>
      </c>
      <c r="C13" s="4">
        <v>139237253.02000001</v>
      </c>
      <c r="D13" s="23">
        <v>422522821.24000001</v>
      </c>
      <c r="E13" s="39">
        <f t="shared" si="0"/>
        <v>902286062.53999996</v>
      </c>
      <c r="F13" s="27">
        <v>207775244</v>
      </c>
      <c r="G13" s="29">
        <v>0</v>
      </c>
      <c r="H13" s="29">
        <v>217775244</v>
      </c>
      <c r="I13" s="34">
        <v>95258595.739999995</v>
      </c>
    </row>
    <row r="14" spans="1:9" s="10" customFormat="1" ht="15.75" thickBot="1" x14ac:dyDescent="0.3">
      <c r="A14" s="2">
        <v>2015</v>
      </c>
      <c r="B14" s="6">
        <f>375363394</f>
        <v>375363394</v>
      </c>
      <c r="C14" s="20">
        <f>159548126.41</f>
        <v>159548126.41</v>
      </c>
      <c r="D14" s="24">
        <f>436585283.33</f>
        <v>436585283.32999998</v>
      </c>
      <c r="E14" s="39">
        <f t="shared" si="0"/>
        <v>971496803.74000001</v>
      </c>
      <c r="F14" s="27">
        <v>150000000</v>
      </c>
      <c r="G14" s="29">
        <v>14894428.27</v>
      </c>
      <c r="H14" s="29">
        <v>147605571.72999999</v>
      </c>
      <c r="I14" s="34">
        <v>117980344.27</v>
      </c>
    </row>
    <row r="15" spans="1:9" s="10" customFormat="1" ht="15.75" thickBot="1" x14ac:dyDescent="0.3">
      <c r="A15" s="2">
        <v>2016</v>
      </c>
      <c r="B15" s="6">
        <f>442695492.72</f>
        <v>442695492.72000003</v>
      </c>
      <c r="C15" s="4">
        <f>187006521.04</f>
        <v>187006521.03999999</v>
      </c>
      <c r="D15" s="23">
        <f>441699772.73</f>
        <v>441699772.73000002</v>
      </c>
      <c r="E15" s="39">
        <f>SUM(B15:D15)</f>
        <v>1071401786.49</v>
      </c>
      <c r="F15" s="27">
        <v>179195000</v>
      </c>
      <c r="G15" s="29">
        <v>0</v>
      </c>
      <c r="H15" s="29">
        <v>179195000</v>
      </c>
      <c r="I15" s="34">
        <v>178988435.5</v>
      </c>
    </row>
    <row r="16" spans="1:9" s="10" customFormat="1" ht="15.75" thickBot="1" x14ac:dyDescent="0.3">
      <c r="A16" s="13">
        <v>2017</v>
      </c>
      <c r="B16" s="14">
        <v>456023539.00999999</v>
      </c>
      <c r="C16" s="4">
        <v>179563285.90000001</v>
      </c>
      <c r="D16" s="23">
        <v>295244041.13999999</v>
      </c>
      <c r="E16" s="39">
        <f t="shared" si="0"/>
        <v>930830866.04999995</v>
      </c>
      <c r="F16" s="27">
        <v>153277030</v>
      </c>
      <c r="G16" s="29">
        <v>0</v>
      </c>
      <c r="H16" s="29">
        <v>153277030</v>
      </c>
      <c r="I16" s="34">
        <v>151185513.25</v>
      </c>
    </row>
    <row r="17" spans="1:9" s="10" customFormat="1" ht="15.75" thickBot="1" x14ac:dyDescent="0.3">
      <c r="A17" s="13">
        <v>2018</v>
      </c>
      <c r="B17" s="14">
        <v>568765246.92999995</v>
      </c>
      <c r="C17" s="19">
        <v>152658808.15000001</v>
      </c>
      <c r="D17" s="24">
        <v>231319706.66999999</v>
      </c>
      <c r="E17" s="39">
        <f t="shared" si="0"/>
        <v>952743761.74999988</v>
      </c>
      <c r="F17" s="27">
        <v>103259002.34999999</v>
      </c>
      <c r="G17" s="29">
        <v>0</v>
      </c>
      <c r="H17" s="29">
        <v>103259002.34999999</v>
      </c>
      <c r="I17" s="34">
        <v>103228171.95999999</v>
      </c>
    </row>
    <row r="18" spans="1:9" s="12" customFormat="1" ht="15.75" thickBot="1" x14ac:dyDescent="0.3">
      <c r="A18" s="13">
        <v>2019</v>
      </c>
      <c r="B18" s="14">
        <v>648180417.08000004</v>
      </c>
      <c r="C18" s="17">
        <f>181389541.46</f>
        <v>181389541.46000001</v>
      </c>
      <c r="D18" s="24">
        <f>106738946.22</f>
        <v>106738946.22</v>
      </c>
      <c r="E18" s="39">
        <f t="shared" si="0"/>
        <v>936308904.76000011</v>
      </c>
      <c r="F18" s="27">
        <v>102594525</v>
      </c>
      <c r="G18" s="29">
        <v>0</v>
      </c>
      <c r="H18" s="29">
        <v>99816622.349999994</v>
      </c>
      <c r="I18" s="34">
        <v>102316622.34999999</v>
      </c>
    </row>
    <row r="19" spans="1:9" s="12" customFormat="1" ht="15.75" thickBot="1" x14ac:dyDescent="0.3">
      <c r="A19" s="13">
        <v>2020</v>
      </c>
      <c r="B19" s="14">
        <v>433683506.6699999</v>
      </c>
      <c r="C19" s="18">
        <v>222442767.24000001</v>
      </c>
      <c r="D19" s="25">
        <v>21287299.330000002</v>
      </c>
      <c r="E19" s="39">
        <f>SUM(B19:D19)</f>
        <v>677413573.23999989</v>
      </c>
      <c r="F19" s="28">
        <v>96914000</v>
      </c>
      <c r="G19" s="36">
        <v>10683081.000000015</v>
      </c>
      <c r="H19" s="36">
        <v>86230918.999999985</v>
      </c>
      <c r="I19" s="37">
        <v>85872392.660000026</v>
      </c>
    </row>
    <row r="20" spans="1:9" s="12" customFormat="1" ht="15.75" thickBot="1" x14ac:dyDescent="0.3">
      <c r="A20" s="45">
        <v>2021</v>
      </c>
      <c r="B20" s="21">
        <f>477934962.65</f>
        <v>477934962.64999998</v>
      </c>
      <c r="C20" s="21">
        <f>118588581.16</f>
        <v>118588581.16</v>
      </c>
      <c r="D20" s="21">
        <f>2599488.7</f>
        <v>2599488.7000000002</v>
      </c>
      <c r="E20" s="39">
        <f>SUM(B20:D20)</f>
        <v>599123032.50999999</v>
      </c>
      <c r="F20" s="46">
        <f>82850000+11044317</f>
        <v>93894317</v>
      </c>
      <c r="G20" s="47">
        <v>0</v>
      </c>
      <c r="H20" s="47">
        <f>67268342+11044317</f>
        <v>78312659</v>
      </c>
      <c r="I20" s="47">
        <f>66375129.48+11044317</f>
        <v>77419446.479999989</v>
      </c>
    </row>
    <row r="21" spans="1:9" ht="15.75" thickBot="1" x14ac:dyDescent="0.3">
      <c r="A21" s="8" t="s">
        <v>0</v>
      </c>
      <c r="B21" s="9">
        <f>SUM(B5:B20)</f>
        <v>5590197779.3000002</v>
      </c>
      <c r="C21" s="9">
        <f t="shared" ref="C21:I21" si="1">SUM(C5:C20)</f>
        <v>1910702001.1800001</v>
      </c>
      <c r="D21" s="9">
        <f t="shared" si="1"/>
        <v>4235913222.9899993</v>
      </c>
      <c r="E21" s="9">
        <f t="shared" si="1"/>
        <v>11736813003.469999</v>
      </c>
      <c r="F21" s="9">
        <f t="shared" si="1"/>
        <v>3270367741.3499999</v>
      </c>
      <c r="G21" s="9">
        <f t="shared" si="1"/>
        <v>613166227.18999994</v>
      </c>
      <c r="H21" s="9">
        <f t="shared" si="1"/>
        <v>2694355148.5099998</v>
      </c>
      <c r="I21" s="9">
        <f t="shared" si="1"/>
        <v>2468759543.1399994</v>
      </c>
    </row>
    <row r="22" spans="1:9" x14ac:dyDescent="0.25">
      <c r="A22" s="41" t="s">
        <v>1</v>
      </c>
      <c r="B22" s="42"/>
      <c r="C22" s="42"/>
      <c r="D22" s="38"/>
      <c r="E22" s="40">
        <f>B21+C21+D21-I21</f>
        <v>9268053460.3299999</v>
      </c>
      <c r="F22" s="11"/>
    </row>
    <row r="23" spans="1:9" x14ac:dyDescent="0.25">
      <c r="A23" s="43" t="s">
        <v>13</v>
      </c>
      <c r="B23" s="43"/>
      <c r="C23" s="43"/>
      <c r="D23" s="43"/>
      <c r="E23" s="43"/>
      <c r="F23" s="43"/>
      <c r="G23" s="43"/>
      <c r="H23" s="44"/>
      <c r="I23" s="44"/>
    </row>
    <row r="24" spans="1:9" x14ac:dyDescent="0.25">
      <c r="A24" s="43" t="s">
        <v>14</v>
      </c>
      <c r="B24" s="43"/>
      <c r="C24" s="43"/>
      <c r="D24" s="43"/>
      <c r="E24" s="43"/>
      <c r="F24" s="43"/>
      <c r="G24" s="43"/>
      <c r="H24" s="44"/>
      <c r="I24" s="44"/>
    </row>
    <row r="25" spans="1:9" x14ac:dyDescent="0.25">
      <c r="A25" s="43" t="s">
        <v>15</v>
      </c>
      <c r="B25" s="43"/>
      <c r="C25" s="43"/>
      <c r="D25" s="43"/>
      <c r="E25" s="43"/>
      <c r="F25" s="43"/>
      <c r="G25" s="43"/>
      <c r="H25" s="44"/>
      <c r="I25" s="44"/>
    </row>
    <row r="26" spans="1:9" x14ac:dyDescent="0.25">
      <c r="A26" s="43" t="s">
        <v>16</v>
      </c>
      <c r="B26" s="43"/>
      <c r="C26" s="43"/>
      <c r="D26" s="43"/>
      <c r="E26" s="43"/>
      <c r="F26" s="43"/>
      <c r="G26" s="43"/>
      <c r="H26" s="44"/>
      <c r="I26" s="44"/>
    </row>
    <row r="27" spans="1:9" x14ac:dyDescent="0.25">
      <c r="A27" s="43" t="s">
        <v>17</v>
      </c>
      <c r="B27" s="43"/>
      <c r="C27" s="43"/>
      <c r="D27" s="43"/>
      <c r="E27" s="43"/>
      <c r="F27" s="43"/>
      <c r="G27" s="43"/>
      <c r="H27" s="44"/>
      <c r="I27" s="44"/>
    </row>
    <row r="28" spans="1:9" x14ac:dyDescent="0.25">
      <c r="A28" s="43" t="s">
        <v>18</v>
      </c>
      <c r="B28" s="43"/>
      <c r="C28" s="43"/>
      <c r="D28" s="43"/>
      <c r="E28" s="43"/>
      <c r="F28" s="43"/>
      <c r="G28" s="43"/>
      <c r="H28" s="44"/>
      <c r="I28" s="44"/>
    </row>
    <row r="29" spans="1:9" x14ac:dyDescent="0.25">
      <c r="A29" s="43" t="s">
        <v>19</v>
      </c>
      <c r="B29" s="43"/>
      <c r="C29" s="43"/>
      <c r="D29" s="43"/>
      <c r="E29" s="43"/>
      <c r="F29" s="43"/>
      <c r="G29" s="43"/>
      <c r="H29" s="44"/>
      <c r="I29" s="44"/>
    </row>
    <row r="30" spans="1:9" x14ac:dyDescent="0.25">
      <c r="A30" s="43" t="s">
        <v>20</v>
      </c>
      <c r="B30" s="43"/>
      <c r="C30" s="43"/>
      <c r="D30" s="43"/>
      <c r="E30" s="43"/>
      <c r="F30" s="43"/>
      <c r="G30" s="43"/>
      <c r="H30" s="44"/>
      <c r="I30" s="44"/>
    </row>
    <row r="31" spans="1:9" x14ac:dyDescent="0.25">
      <c r="A31" s="43" t="s">
        <v>21</v>
      </c>
      <c r="B31" s="43"/>
      <c r="C31" s="43"/>
      <c r="D31" s="43"/>
      <c r="E31" s="43"/>
      <c r="F31" s="43"/>
      <c r="G31" s="43"/>
      <c r="H31" s="44"/>
      <c r="I31" s="44"/>
    </row>
    <row r="32" spans="1:9" x14ac:dyDescent="0.25">
      <c r="A32" s="43" t="s">
        <v>22</v>
      </c>
      <c r="B32" s="43"/>
      <c r="C32" s="43"/>
      <c r="D32" s="43"/>
      <c r="E32" s="43"/>
      <c r="F32" s="43"/>
      <c r="G32" s="43"/>
      <c r="H32" s="44"/>
      <c r="I32" s="44"/>
    </row>
    <row r="33" spans="1:9" x14ac:dyDescent="0.25">
      <c r="A33" s="12" t="s">
        <v>17</v>
      </c>
      <c r="B33" s="12"/>
      <c r="C33" s="12"/>
      <c r="F33" s="12"/>
      <c r="G33" s="12"/>
      <c r="H33" s="44"/>
      <c r="I33" s="44"/>
    </row>
    <row r="34" spans="1:9" x14ac:dyDescent="0.25">
      <c r="A34" s="12" t="s">
        <v>18</v>
      </c>
      <c r="B34" s="12"/>
      <c r="C34" s="12"/>
      <c r="F34" s="12"/>
      <c r="G34" s="12"/>
    </row>
  </sheetData>
  <mergeCells count="9">
    <mergeCell ref="I3:I4"/>
    <mergeCell ref="B3:D3"/>
    <mergeCell ref="A2:I2"/>
    <mergeCell ref="A1:I1"/>
    <mergeCell ref="E3:E4"/>
    <mergeCell ref="A3:A4"/>
    <mergeCell ref="F3:F4"/>
    <mergeCell ref="G3:G4"/>
    <mergeCell ref="H3:H4"/>
  </mergeCells>
  <pageMargins left="0" right="0" top="0.59055118110236227" bottom="0.3937007874015748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Julhiermes Fernandes do Nascimento</cp:lastModifiedBy>
  <cp:lastPrinted>2017-01-10T16:54:57Z</cp:lastPrinted>
  <dcterms:created xsi:type="dcterms:W3CDTF">2014-04-03T18:29:45Z</dcterms:created>
  <dcterms:modified xsi:type="dcterms:W3CDTF">2022-08-17T18:50:45Z</dcterms:modified>
</cp:coreProperties>
</file>