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u-sfc-dg-cgplag/Documentos Compartilhados/2023 - DIVTRU - Demandas Pontuais/Avaliação de Normativos/EAUD_1467661_NovaPortariaMalhaFina_Unificacao IN05_2018_IN01_2019/Orientacoes TransfereGov/"/>
    </mc:Choice>
  </mc:AlternateContent>
  <xr:revisionPtr revIDLastSave="205" documentId="8_{9DB4A997-16BB-4CF1-AE62-5A9B522F8FB5}" xr6:coauthVersionLast="47" xr6:coauthVersionMax="47" xr10:uidLastSave="{BC0F010A-5559-4F6F-86CA-EDF6AD7BE88F}"/>
  <bookViews>
    <workbookView xWindow="28680" yWindow="-120" windowWidth="29040" windowHeight="15840" xr2:uid="{E6DB38E9-A2C4-401D-85BC-6C0AD2E336DC}"/>
  </bookViews>
  <sheets>
    <sheet name="Faixa A" sheetId="3" r:id="rId1"/>
    <sheet name="Faixa B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G16" i="5" s="1"/>
  <c r="H16" i="5" s="1"/>
  <c r="D16" i="5"/>
  <c r="F15" i="5"/>
  <c r="G15" i="5" s="1"/>
  <c r="H15" i="5" s="1"/>
  <c r="D15" i="5"/>
  <c r="F14" i="5"/>
  <c r="G14" i="5" s="1"/>
  <c r="H14" i="5" s="1"/>
  <c r="D14" i="5"/>
  <c r="F13" i="5"/>
  <c r="G13" i="5" s="1"/>
  <c r="H13" i="5" s="1"/>
  <c r="D13" i="5"/>
  <c r="F12" i="5"/>
  <c r="G12" i="5" s="1"/>
  <c r="H12" i="5" s="1"/>
  <c r="D12" i="5"/>
  <c r="F11" i="5"/>
  <c r="G11" i="5" s="1"/>
  <c r="H11" i="5" s="1"/>
  <c r="I11" i="5" s="1"/>
  <c r="D11" i="5"/>
  <c r="F10" i="5"/>
  <c r="G10" i="5" s="1"/>
  <c r="H10" i="5" s="1"/>
  <c r="D10" i="5"/>
  <c r="G11" i="3"/>
  <c r="G10" i="3"/>
  <c r="H10" i="3" s="1"/>
  <c r="F16" i="3"/>
  <c r="G16" i="3" s="1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I12" i="5" l="1"/>
  <c r="I10" i="5"/>
  <c r="I13" i="5"/>
  <c r="H16" i="3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H11" i="3"/>
  <c r="I11" i="3" s="1"/>
  <c r="I10" i="3"/>
</calcChain>
</file>

<file path=xl/sharedStrings.xml><?xml version="1.0" encoding="utf-8"?>
<sst xmlns="http://schemas.openxmlformats.org/spreadsheetml/2006/main" count="56" uniqueCount="29">
  <si>
    <t>Faixa A - Intrumentos com valores até R$ 750 mil</t>
  </si>
  <si>
    <t>DADOS DE ENTRADA</t>
  </si>
  <si>
    <t>N =</t>
  </si>
  <si>
    <t>C =</t>
  </si>
  <si>
    <t xml:space="preserve">Ȳ = </t>
  </si>
  <si>
    <t>CO =</t>
  </si>
  <si>
    <t>FALSOS POSITIVOS ESPERADOS</t>
  </si>
  <si>
    <t>BENEFÍCIO</t>
  </si>
  <si>
    <t>LIMITE DE FALSOS POSITIVOS</t>
  </si>
  <si>
    <t>Faixa B - Intrumentos com valores maiores que R$ 750 mil e menores que R$ 5 milhões</t>
  </si>
  <si>
    <t>Quantidade Instrumentos no Estoque</t>
  </si>
  <si>
    <t>Custo de Análise</t>
  </si>
  <si>
    <t>Média de Valor dos Instrumentos no Estoque</t>
  </si>
  <si>
    <t>Custo de Oportunidade</t>
  </si>
  <si>
    <t>[0,0 a 0,4)</t>
  </si>
  <si>
    <t>[0,0 a 0,5)</t>
  </si>
  <si>
    <t>[0,0 a 0,6)</t>
  </si>
  <si>
    <t>[0,0 a 0,7)</t>
  </si>
  <si>
    <t>[0,0 a 0,8)</t>
  </si>
  <si>
    <t>[0,0 a 0,9)</t>
  </si>
  <si>
    <t>[0,0 a 1]</t>
  </si>
  <si>
    <t>% PERCENTUAL DE INSTRUMENTOS ELEGÍVEIS</t>
  </si>
  <si>
    <t>QUANTIDADE  DE INSTRUMENTOS HABILITADOS</t>
  </si>
  <si>
    <t>INTERVALO DE RISCO</t>
  </si>
  <si>
    <t>TAXA Falsos Positivos</t>
  </si>
  <si>
    <t>O concedente não pode definir limite de tolerância ao risco igual ou superior a 0,9 para os instrumentos da faixa A</t>
  </si>
  <si>
    <t>O concedente não pode definir limite de tolerância ao risco igual ou superior a 0,7 para os instrumentos da faixa B</t>
  </si>
  <si>
    <t>TOLERÂNCIA AO RISCO</t>
  </si>
  <si>
    <t>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</si>
</sst>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43" formatCode="_-* #,##0.00_-;\-* #,##0.00_-;_-* &quot;-&quot;??_-;_-@_-"/>
    <numFmt numFmtId="164" formatCode="_-* #,##0_-;\-* #,##0_-;_-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3" borderId="2" xfId="1" applyNumberFormat="1" applyFont="1" applyFill="1" applyBorder="1" applyAlignment="1" applyProtection="1">
      <alignment horizontal="center"/>
      <protection locked="0"/>
    </xf>
    <xf numFmtId="43" fontId="0" fillId="3" borderId="2" xfId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164" fontId="0" fillId="0" borderId="4" xfId="0" applyNumberFormat="1" applyBorder="1"/>
    <xf numFmtId="1" fontId="0" fillId="0" borderId="4" xfId="0" applyNumberFormat="1" applyBorder="1"/>
    <xf numFmtId="43" fontId="4" fillId="3" borderId="4" xfId="0" applyNumberFormat="1" applyFont="1" applyFill="1" applyBorder="1"/>
    <xf numFmtId="0" fontId="0" fillId="0" borderId="0" xfId="0" applyAlignment="1">
      <alignment horizontal="right"/>
    </xf>
    <xf numFmtId="10" fontId="0" fillId="0" borderId="0" xfId="2" applyNumberFormat="1" applyFont="1"/>
    <xf numFmtId="165" fontId="0" fillId="0" borderId="0" xfId="0" applyNumberFormat="1" applyAlignment="1">
      <alignment horizontal="right"/>
    </xf>
    <xf numFmtId="0" fontId="0" fillId="4" borderId="0" xfId="0" applyFill="1" applyAlignment="1">
      <alignment horizontal="right"/>
    </xf>
    <xf numFmtId="10" fontId="0" fillId="4" borderId="0" xfId="2" applyNumberFormat="1" applyFont="1" applyFill="1"/>
    <xf numFmtId="164" fontId="0" fillId="4" borderId="4" xfId="0" applyNumberFormat="1" applyFill="1" applyBorder="1"/>
    <xf numFmtId="1" fontId="0" fillId="4" borderId="4" xfId="0" applyNumberFormat="1" applyFill="1" applyBorder="1"/>
    <xf numFmtId="43" fontId="4" fillId="4" borderId="4" xfId="0" applyNumberFormat="1" applyFont="1" applyFill="1" applyBorder="1"/>
    <xf numFmtId="165" fontId="0" fillId="4" borderId="0" xfId="0" applyNumberFormat="1" applyFill="1" applyAlignment="1">
      <alignment horizontal="right"/>
    </xf>
    <xf numFmtId="7" fontId="0" fillId="0" borderId="4" xfId="1" applyNumberFormat="1" applyFont="1" applyBorder="1" applyAlignment="1"/>
    <xf numFmtId="7" fontId="0" fillId="4" borderId="4" xfId="1" applyNumberFormat="1" applyFont="1" applyFill="1" applyBorder="1" applyAlignment="1"/>
    <xf numFmtId="164" fontId="0" fillId="3" borderId="2" xfId="1" applyNumberFormat="1" applyFont="1" applyFill="1" applyBorder="1" applyAlignment="1" applyProtection="1">
      <alignment horizontal="right"/>
      <protection locked="0"/>
    </xf>
    <xf numFmtId="7" fontId="0" fillId="3" borderId="2" xfId="1" applyNumberFormat="1" applyFont="1" applyFill="1" applyBorder="1" applyAlignment="1" applyProtection="1">
      <alignment horizontal="right"/>
      <protection locked="0"/>
    </xf>
    <xf numFmtId="11" fontId="0" fillId="0" borderId="0" xfId="0" applyNumberForma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Porcentagem" xfId="2" builtinId="5"/>
    <cellStyle name="Vírgula" xfId="1" builtinId="3"/>
  </cellStyles>
  <dxfs count="20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3A45-4F04-4413-BC6C-2417BB049FBA}">
  <dimension ref="A2:L19"/>
  <sheetViews>
    <sheetView tabSelected="1" workbookViewId="0">
      <selection activeCell="L5" sqref="L5"/>
    </sheetView>
  </sheetViews>
  <sheetFormatPr defaultRowHeight="15" x14ac:dyDescent="0.25"/>
  <cols>
    <col min="1" max="1" width="41.5703125" bestFit="1" customWidth="1"/>
    <col min="2" max="2" width="16.5703125" customWidth="1"/>
    <col min="3" max="3" width="14.28515625" customWidth="1"/>
    <col min="4" max="4" width="13.5703125" customWidth="1"/>
    <col min="5" max="5" width="15" customWidth="1"/>
    <col min="6" max="6" width="15.42578125" bestFit="1" customWidth="1"/>
    <col min="7" max="7" width="19" customWidth="1"/>
    <col min="8" max="8" width="16.7109375" customWidth="1"/>
    <col min="9" max="9" width="15.28515625" customWidth="1"/>
    <col min="12" max="12" width="15.42578125" bestFit="1" customWidth="1"/>
  </cols>
  <sheetData>
    <row r="2" spans="1:12" x14ac:dyDescent="0.25">
      <c r="B2" s="24" t="s">
        <v>0</v>
      </c>
      <c r="C2" s="24"/>
      <c r="D2" s="24"/>
      <c r="E2" s="24"/>
      <c r="F2" s="24"/>
      <c r="G2" s="24"/>
      <c r="H2" s="24"/>
    </row>
    <row r="3" spans="1:12" x14ac:dyDescent="0.25">
      <c r="B3" s="1"/>
      <c r="C3" s="1"/>
      <c r="D3" s="1"/>
      <c r="E3" s="1"/>
      <c r="F3" s="1"/>
      <c r="G3" s="1"/>
      <c r="H3" s="1"/>
    </row>
    <row r="4" spans="1:12" x14ac:dyDescent="0.25">
      <c r="B4" s="25" t="s">
        <v>1</v>
      </c>
      <c r="C4" s="25"/>
      <c r="D4" s="2"/>
      <c r="E4" s="2"/>
      <c r="F4" s="2"/>
      <c r="G4" s="2"/>
      <c r="H4" s="2"/>
    </row>
    <row r="5" spans="1:12" x14ac:dyDescent="0.25">
      <c r="A5" s="6" t="s">
        <v>10</v>
      </c>
      <c r="B5" s="3" t="s">
        <v>2</v>
      </c>
      <c r="C5" s="21"/>
      <c r="D5" s="2"/>
      <c r="E5" s="2"/>
      <c r="F5" s="2"/>
      <c r="G5" s="2"/>
      <c r="H5" s="2"/>
      <c r="L5" s="22"/>
    </row>
    <row r="6" spans="1:12" x14ac:dyDescent="0.25">
      <c r="A6" s="6" t="s">
        <v>11</v>
      </c>
      <c r="B6" s="3" t="s">
        <v>3</v>
      </c>
      <c r="C6" s="22"/>
      <c r="D6" s="2"/>
      <c r="E6" s="2"/>
      <c r="F6" s="2"/>
      <c r="G6" s="2"/>
      <c r="H6" s="2"/>
    </row>
    <row r="7" spans="1:12" x14ac:dyDescent="0.25">
      <c r="A7" s="6" t="s">
        <v>12</v>
      </c>
      <c r="B7" s="3" t="s">
        <v>4</v>
      </c>
      <c r="C7" s="22"/>
      <c r="D7" s="2"/>
      <c r="E7" s="2"/>
      <c r="F7" s="2"/>
      <c r="G7" s="2"/>
      <c r="H7" s="2"/>
    </row>
    <row r="8" spans="1:12" x14ac:dyDescent="0.25">
      <c r="A8" s="6" t="s">
        <v>13</v>
      </c>
      <c r="B8" s="3" t="s">
        <v>5</v>
      </c>
      <c r="C8" s="22">
        <v>0</v>
      </c>
      <c r="D8" s="2"/>
      <c r="E8" s="2"/>
      <c r="F8" s="2"/>
      <c r="G8" s="2"/>
      <c r="H8" s="2"/>
    </row>
    <row r="9" spans="1:12" ht="51" x14ac:dyDescent="0.25">
      <c r="B9" s="6" t="s">
        <v>23</v>
      </c>
      <c r="C9" s="6" t="s">
        <v>24</v>
      </c>
      <c r="D9" s="6" t="s">
        <v>6</v>
      </c>
      <c r="E9" s="6" t="s">
        <v>21</v>
      </c>
      <c r="F9" s="6" t="s">
        <v>22</v>
      </c>
      <c r="G9" s="6" t="s">
        <v>7</v>
      </c>
      <c r="H9" s="6" t="s">
        <v>8</v>
      </c>
      <c r="I9" s="6" t="s">
        <v>27</v>
      </c>
    </row>
    <row r="10" spans="1:12" x14ac:dyDescent="0.25">
      <c r="B10" s="10" t="s">
        <v>14</v>
      </c>
      <c r="C10" s="11">
        <v>0</v>
      </c>
      <c r="D10" s="7">
        <f>C10*$C$5</f>
        <v>0</v>
      </c>
      <c r="E10" s="11">
        <v>0.23108279061050499</v>
      </c>
      <c r="F10" s="8">
        <f>$C$5*E10</f>
        <v>0</v>
      </c>
      <c r="G10" s="19">
        <f>F10*($C$6)+$C$8</f>
        <v>0</v>
      </c>
      <c r="H10" s="9" t="e">
        <f>G10/($C$7*0.2)</f>
        <v>#DIV/0!</v>
      </c>
      <c r="I10" s="12" t="e">
        <f>IF(H10-D10&gt;0,"OK","NOK")</f>
        <v>#DIV/0!</v>
      </c>
    </row>
    <row r="11" spans="1:12" x14ac:dyDescent="0.25">
      <c r="B11" s="10" t="s">
        <v>15</v>
      </c>
      <c r="C11" s="11">
        <v>2.3426884692873541E-4</v>
      </c>
      <c r="D11" s="7">
        <f t="shared" ref="D11:D16" si="0">C11*$C$5</f>
        <v>0</v>
      </c>
      <c r="E11" s="11">
        <v>0.41638944853113435</v>
      </c>
      <c r="F11" s="8">
        <f>$C$5*E11</f>
        <v>0</v>
      </c>
      <c r="G11" s="19">
        <f t="shared" ref="G11:G16" si="1">F11*($C$6)+$C$8</f>
        <v>0</v>
      </c>
      <c r="H11" s="9" t="e">
        <f t="shared" ref="H11:H16" si="2">G11/($C$7*0.2)</f>
        <v>#DIV/0!</v>
      </c>
      <c r="I11" s="12" t="e">
        <f t="shared" ref="I11:I15" si="3">IF(H11-D11&gt;0,"OK","NOK")</f>
        <v>#DIV/0!</v>
      </c>
    </row>
    <row r="12" spans="1:12" x14ac:dyDescent="0.25">
      <c r="B12" s="10" t="s">
        <v>16</v>
      </c>
      <c r="C12" s="11">
        <v>6.5595277140045915E-4</v>
      </c>
      <c r="D12" s="7">
        <f t="shared" si="0"/>
        <v>0</v>
      </c>
      <c r="E12" s="11">
        <v>0.61729841165721777</v>
      </c>
      <c r="F12" s="8">
        <f t="shared" ref="F12:F16" si="4">$C$5*E12</f>
        <v>0</v>
      </c>
      <c r="G12" s="19">
        <f t="shared" si="1"/>
        <v>0</v>
      </c>
      <c r="H12" s="9" t="e">
        <f t="shared" si="2"/>
        <v>#DIV/0!</v>
      </c>
      <c r="I12" s="12" t="e">
        <f t="shared" si="3"/>
        <v>#DIV/0!</v>
      </c>
    </row>
    <row r="13" spans="1:12" x14ac:dyDescent="0.25">
      <c r="B13" s="10" t="s">
        <v>17</v>
      </c>
      <c r="C13" s="11">
        <v>1.3587593121866654E-3</v>
      </c>
      <c r="D13" s="7">
        <f t="shared" si="0"/>
        <v>0</v>
      </c>
      <c r="E13" s="11">
        <v>0.79974698964531699</v>
      </c>
      <c r="F13" s="8">
        <f t="shared" si="4"/>
        <v>0</v>
      </c>
      <c r="G13" s="19">
        <f t="shared" si="1"/>
        <v>0</v>
      </c>
      <c r="H13" s="9" t="e">
        <f t="shared" si="2"/>
        <v>#DIV/0!</v>
      </c>
      <c r="I13" s="12" t="e">
        <f t="shared" si="3"/>
        <v>#DIV/0!</v>
      </c>
    </row>
    <row r="14" spans="1:12" x14ac:dyDescent="0.25">
      <c r="B14" s="10" t="s">
        <v>18</v>
      </c>
      <c r="C14" s="11">
        <v>3.9357166284027549E-3</v>
      </c>
      <c r="D14" s="7">
        <f t="shared" si="0"/>
        <v>0</v>
      </c>
      <c r="E14" s="11">
        <v>0.94775804713489198</v>
      </c>
      <c r="F14" s="8">
        <f t="shared" si="4"/>
        <v>0</v>
      </c>
      <c r="G14" s="19">
        <f t="shared" si="1"/>
        <v>0</v>
      </c>
      <c r="H14" s="9" t="e">
        <f t="shared" si="2"/>
        <v>#DIV/0!</v>
      </c>
      <c r="I14" s="12" t="e">
        <f t="shared" si="3"/>
        <v>#DIV/0!</v>
      </c>
    </row>
    <row r="15" spans="1:12" x14ac:dyDescent="0.25">
      <c r="B15" s="10" t="s">
        <v>19</v>
      </c>
      <c r="C15" s="11">
        <v>5.9504287119898792E-3</v>
      </c>
      <c r="D15" s="7">
        <f t="shared" si="0"/>
        <v>0</v>
      </c>
      <c r="E15" s="11">
        <v>0.98392915710068873</v>
      </c>
      <c r="F15" s="8">
        <f t="shared" si="4"/>
        <v>0</v>
      </c>
      <c r="G15" s="19">
        <f t="shared" si="1"/>
        <v>0</v>
      </c>
      <c r="H15" s="9" t="e">
        <f t="shared" si="2"/>
        <v>#DIV/0!</v>
      </c>
      <c r="I15" s="12" t="e">
        <f t="shared" si="3"/>
        <v>#DIV/0!</v>
      </c>
    </row>
    <row r="16" spans="1:12" x14ac:dyDescent="0.25">
      <c r="B16" s="13" t="s">
        <v>20</v>
      </c>
      <c r="C16" s="14">
        <v>8.1525558731199918E-3</v>
      </c>
      <c r="D16" s="15">
        <f t="shared" si="0"/>
        <v>0</v>
      </c>
      <c r="E16" s="14">
        <v>1</v>
      </c>
      <c r="F16" s="16">
        <f t="shared" si="4"/>
        <v>0</v>
      </c>
      <c r="G16" s="20">
        <f t="shared" si="1"/>
        <v>0</v>
      </c>
      <c r="H16" s="17" t="e">
        <f t="shared" si="2"/>
        <v>#DIV/0!</v>
      </c>
      <c r="I16" s="18" t="s">
        <v>28</v>
      </c>
    </row>
    <row r="18" spans="2:9" ht="15" customHeight="1" x14ac:dyDescent="0.25">
      <c r="B18" s="26" t="s">
        <v>25</v>
      </c>
      <c r="C18" s="26"/>
      <c r="D18" s="26"/>
      <c r="E18" s="26"/>
      <c r="F18" s="26"/>
      <c r="G18" s="26"/>
      <c r="H18" s="26"/>
      <c r="I18" s="26"/>
    </row>
    <row r="19" spans="2:9" x14ac:dyDescent="0.25">
      <c r="B19" s="26"/>
      <c r="C19" s="26"/>
      <c r="D19" s="26"/>
      <c r="E19" s="26"/>
      <c r="F19" s="26"/>
      <c r="G19" s="26"/>
      <c r="H19" s="26"/>
      <c r="I19" s="26"/>
    </row>
  </sheetData>
  <mergeCells count="3">
    <mergeCell ref="B2:H2"/>
    <mergeCell ref="B4:C4"/>
    <mergeCell ref="B18:I19"/>
  </mergeCells>
  <conditionalFormatting sqref="H10:H16">
    <cfRule type="cellIs" dxfId="19" priority="6" operator="equal">
      <formula>"NOK"</formula>
    </cfRule>
    <cfRule type="cellIs" dxfId="18" priority="7" operator="equal">
      <formula>"OK"</formula>
    </cfRule>
    <cfRule type="containsText" dxfId="17" priority="8" operator="containsText" text="OK">
      <formula>NOT(ISERROR(SEARCH("OK",H10)))</formula>
    </cfRule>
    <cfRule type="cellIs" dxfId="16" priority="9" operator="equal">
      <formula>"NOK"</formula>
    </cfRule>
    <cfRule type="expression" dxfId="15" priority="10">
      <formula>"SE($E$6=""ok"")"</formula>
    </cfRule>
  </conditionalFormatting>
  <conditionalFormatting sqref="I10:I16">
    <cfRule type="cellIs" dxfId="14" priority="1" operator="equal">
      <formula>"NOK"</formula>
    </cfRule>
    <cfRule type="cellIs" dxfId="13" priority="2" operator="equal">
      <formula>"OK"</formula>
    </cfRule>
    <cfRule type="containsText" dxfId="12" priority="3" operator="containsText" text="OK">
      <formula>NOT(ISERROR(SEARCH("OK",I10)))</formula>
    </cfRule>
    <cfRule type="cellIs" dxfId="11" priority="4" operator="equal">
      <formula>"NOK"</formula>
    </cfRule>
    <cfRule type="expression" dxfId="1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7ACC-F8FD-4159-8B4B-886F5235C8BE}">
  <dimension ref="A2:L19"/>
  <sheetViews>
    <sheetView workbookViewId="0">
      <selection activeCell="L5" sqref="L5"/>
    </sheetView>
  </sheetViews>
  <sheetFormatPr defaultRowHeight="15" x14ac:dyDescent="0.25"/>
  <cols>
    <col min="1" max="1" width="41.5703125" bestFit="1" customWidth="1"/>
    <col min="2" max="2" width="16.5703125" customWidth="1"/>
    <col min="3" max="3" width="14.28515625" customWidth="1"/>
    <col min="4" max="4" width="13.5703125" customWidth="1"/>
    <col min="5" max="5" width="15" customWidth="1"/>
    <col min="6" max="6" width="15.42578125" bestFit="1" customWidth="1"/>
    <col min="7" max="7" width="14.28515625" bestFit="1" customWidth="1"/>
    <col min="8" max="8" width="16.7109375" customWidth="1"/>
    <col min="9" max="9" width="14.7109375" customWidth="1"/>
  </cols>
  <sheetData>
    <row r="2" spans="1:12" x14ac:dyDescent="0.25">
      <c r="B2" s="24" t="s">
        <v>9</v>
      </c>
      <c r="C2" s="24"/>
      <c r="D2" s="24"/>
      <c r="E2" s="24"/>
      <c r="F2" s="24"/>
      <c r="G2" s="24"/>
      <c r="H2" s="24"/>
    </row>
    <row r="3" spans="1:12" x14ac:dyDescent="0.25">
      <c r="B3" s="1"/>
      <c r="C3" s="1"/>
      <c r="D3" s="1"/>
      <c r="E3" s="1"/>
      <c r="F3" s="1"/>
      <c r="G3" s="1"/>
      <c r="H3" s="1"/>
    </row>
    <row r="4" spans="1:12" x14ac:dyDescent="0.25">
      <c r="B4" s="25" t="s">
        <v>1</v>
      </c>
      <c r="C4" s="25"/>
      <c r="D4" s="2"/>
      <c r="E4" s="2"/>
      <c r="F4" s="2"/>
      <c r="G4" s="2"/>
      <c r="H4" s="2"/>
    </row>
    <row r="5" spans="1:12" x14ac:dyDescent="0.25">
      <c r="A5" s="6" t="s">
        <v>10</v>
      </c>
      <c r="B5" s="3" t="s">
        <v>2</v>
      </c>
      <c r="C5" s="4"/>
      <c r="D5" s="2"/>
      <c r="E5" s="2"/>
      <c r="F5" s="2"/>
      <c r="G5" s="2"/>
      <c r="H5" s="2"/>
      <c r="L5" s="23"/>
    </row>
    <row r="6" spans="1:12" x14ac:dyDescent="0.25">
      <c r="A6" s="6" t="s">
        <v>11</v>
      </c>
      <c r="B6" s="3" t="s">
        <v>3</v>
      </c>
      <c r="C6" s="19"/>
      <c r="D6" s="2"/>
      <c r="E6" s="2"/>
      <c r="F6" s="2"/>
      <c r="G6" s="2"/>
      <c r="H6" s="2"/>
    </row>
    <row r="7" spans="1:12" x14ac:dyDescent="0.25">
      <c r="A7" s="6" t="s">
        <v>12</v>
      </c>
      <c r="B7" s="3" t="s">
        <v>4</v>
      </c>
      <c r="C7" s="19"/>
      <c r="D7" s="2"/>
      <c r="E7" s="2"/>
      <c r="F7" s="2"/>
      <c r="G7" s="2"/>
      <c r="H7" s="2"/>
    </row>
    <row r="8" spans="1:12" x14ac:dyDescent="0.25">
      <c r="A8" s="6" t="s">
        <v>13</v>
      </c>
      <c r="B8" s="3" t="s">
        <v>5</v>
      </c>
      <c r="C8" s="5">
        <v>0</v>
      </c>
      <c r="D8" s="2"/>
      <c r="E8" s="2"/>
      <c r="F8" s="2"/>
      <c r="G8" s="2"/>
      <c r="H8" s="2"/>
    </row>
    <row r="9" spans="1:12" ht="51" x14ac:dyDescent="0.25">
      <c r="B9" s="6" t="s">
        <v>23</v>
      </c>
      <c r="C9" s="6" t="s">
        <v>24</v>
      </c>
      <c r="D9" s="6" t="s">
        <v>6</v>
      </c>
      <c r="E9" s="6" t="s">
        <v>21</v>
      </c>
      <c r="F9" s="6" t="s">
        <v>22</v>
      </c>
      <c r="G9" s="6" t="s">
        <v>7</v>
      </c>
      <c r="H9" s="6" t="s">
        <v>8</v>
      </c>
      <c r="I9" s="6" t="s">
        <v>27</v>
      </c>
    </row>
    <row r="10" spans="1:12" x14ac:dyDescent="0.25">
      <c r="B10" s="10" t="s">
        <v>14</v>
      </c>
      <c r="C10" s="11">
        <v>0</v>
      </c>
      <c r="D10" s="7">
        <f>C10*$C$5</f>
        <v>0</v>
      </c>
      <c r="E10" s="11">
        <v>0.23108279061050499</v>
      </c>
      <c r="F10" s="8">
        <f>$C$5*E10</f>
        <v>0</v>
      </c>
      <c r="G10" s="19">
        <f>F10*($C$6)+$C$8</f>
        <v>0</v>
      </c>
      <c r="H10" s="9" t="e">
        <f>G10/($C$7*0.2)</f>
        <v>#DIV/0!</v>
      </c>
      <c r="I10" s="12" t="e">
        <f>IF(H10-D10&gt;0,"OK","NOK")</f>
        <v>#DIV/0!</v>
      </c>
    </row>
    <row r="11" spans="1:12" x14ac:dyDescent="0.25">
      <c r="B11" s="10" t="s">
        <v>15</v>
      </c>
      <c r="C11" s="11">
        <v>2.3426884692873541E-4</v>
      </c>
      <c r="D11" s="7">
        <f t="shared" ref="D11:D16" si="0">C11*$C$5</f>
        <v>0</v>
      </c>
      <c r="E11" s="11">
        <v>0.41638944853113435</v>
      </c>
      <c r="F11" s="8">
        <f>$C$5*E11</f>
        <v>0</v>
      </c>
      <c r="G11" s="19">
        <f t="shared" ref="G11:G16" si="1">F11*($C$6)+$C$8</f>
        <v>0</v>
      </c>
      <c r="H11" s="9" t="e">
        <f t="shared" ref="H11:H16" si="2">G11/($C$7*0.2)</f>
        <v>#DIV/0!</v>
      </c>
      <c r="I11" s="12" t="e">
        <f t="shared" ref="I11:I13" si="3">IF(H11-D11&gt;0,"OK","NOK")</f>
        <v>#DIV/0!</v>
      </c>
    </row>
    <row r="12" spans="1:12" x14ac:dyDescent="0.25">
      <c r="B12" s="10" t="s">
        <v>16</v>
      </c>
      <c r="C12" s="11">
        <v>6.5595277140045915E-4</v>
      </c>
      <c r="D12" s="7">
        <f t="shared" si="0"/>
        <v>0</v>
      </c>
      <c r="E12" s="11">
        <v>0.61729841165721777</v>
      </c>
      <c r="F12" s="8">
        <f t="shared" ref="F12:F16" si="4">$C$5*E12</f>
        <v>0</v>
      </c>
      <c r="G12" s="19">
        <f t="shared" si="1"/>
        <v>0</v>
      </c>
      <c r="H12" s="9" t="e">
        <f t="shared" si="2"/>
        <v>#DIV/0!</v>
      </c>
      <c r="I12" s="12" t="e">
        <f t="shared" si="3"/>
        <v>#DIV/0!</v>
      </c>
    </row>
    <row r="13" spans="1:12" x14ac:dyDescent="0.25">
      <c r="B13" s="10" t="s">
        <v>17</v>
      </c>
      <c r="C13" s="11">
        <v>1.3587593121866654E-3</v>
      </c>
      <c r="D13" s="7">
        <f t="shared" si="0"/>
        <v>0</v>
      </c>
      <c r="E13" s="11">
        <v>0.79974698964531699</v>
      </c>
      <c r="F13" s="8">
        <f t="shared" si="4"/>
        <v>0</v>
      </c>
      <c r="G13" s="19">
        <f t="shared" si="1"/>
        <v>0</v>
      </c>
      <c r="H13" s="9" t="e">
        <f t="shared" si="2"/>
        <v>#DIV/0!</v>
      </c>
      <c r="I13" s="12" t="e">
        <f t="shared" si="3"/>
        <v>#DIV/0!</v>
      </c>
    </row>
    <row r="14" spans="1:12" x14ac:dyDescent="0.25">
      <c r="B14" s="13" t="s">
        <v>18</v>
      </c>
      <c r="C14" s="14">
        <v>3.9357166284027549E-3</v>
      </c>
      <c r="D14" s="15">
        <f t="shared" si="0"/>
        <v>0</v>
      </c>
      <c r="E14" s="14">
        <v>0.94775804713489198</v>
      </c>
      <c r="F14" s="16">
        <f t="shared" si="4"/>
        <v>0</v>
      </c>
      <c r="G14" s="20">
        <f t="shared" si="1"/>
        <v>0</v>
      </c>
      <c r="H14" s="17" t="e">
        <f t="shared" si="2"/>
        <v>#DIV/0!</v>
      </c>
      <c r="I14" s="12" t="s">
        <v>28</v>
      </c>
    </row>
    <row r="15" spans="1:12" x14ac:dyDescent="0.25">
      <c r="B15" s="13" t="s">
        <v>19</v>
      </c>
      <c r="C15" s="14">
        <v>5.9504287119898792E-3</v>
      </c>
      <c r="D15" s="15">
        <f t="shared" si="0"/>
        <v>0</v>
      </c>
      <c r="E15" s="14">
        <v>0.98392915710068873</v>
      </c>
      <c r="F15" s="16">
        <f t="shared" si="4"/>
        <v>0</v>
      </c>
      <c r="G15" s="20">
        <f t="shared" si="1"/>
        <v>0</v>
      </c>
      <c r="H15" s="17" t="e">
        <f t="shared" si="2"/>
        <v>#DIV/0!</v>
      </c>
      <c r="I15" s="12" t="s">
        <v>28</v>
      </c>
    </row>
    <row r="16" spans="1:12" x14ac:dyDescent="0.25">
      <c r="B16" s="13" t="s">
        <v>20</v>
      </c>
      <c r="C16" s="14">
        <v>8.1525558731199918E-3</v>
      </c>
      <c r="D16" s="15">
        <f t="shared" si="0"/>
        <v>0</v>
      </c>
      <c r="E16" s="14">
        <v>1</v>
      </c>
      <c r="F16" s="16">
        <f t="shared" si="4"/>
        <v>0</v>
      </c>
      <c r="G16" s="20">
        <f t="shared" si="1"/>
        <v>0</v>
      </c>
      <c r="H16" s="17" t="e">
        <f t="shared" si="2"/>
        <v>#DIV/0!</v>
      </c>
      <c r="I16" s="12" t="s">
        <v>28</v>
      </c>
    </row>
    <row r="18" spans="2:9" ht="15" customHeight="1" x14ac:dyDescent="0.25">
      <c r="B18" s="26" t="s">
        <v>26</v>
      </c>
      <c r="C18" s="26"/>
      <c r="D18" s="26"/>
      <c r="E18" s="26"/>
      <c r="F18" s="26"/>
      <c r="G18" s="26"/>
      <c r="H18" s="26"/>
      <c r="I18" s="26"/>
    </row>
    <row r="19" spans="2:9" x14ac:dyDescent="0.25">
      <c r="B19" s="26"/>
      <c r="C19" s="26"/>
      <c r="D19" s="26"/>
      <c r="E19" s="26"/>
      <c r="F19" s="26"/>
      <c r="G19" s="26"/>
      <c r="H19" s="26"/>
      <c r="I19" s="26"/>
    </row>
  </sheetData>
  <mergeCells count="3">
    <mergeCell ref="B2:H2"/>
    <mergeCell ref="B4:C4"/>
    <mergeCell ref="B18:I19"/>
  </mergeCells>
  <conditionalFormatting sqref="H10:H16">
    <cfRule type="cellIs" dxfId="9" priority="6" operator="equal">
      <formula>"NOK"</formula>
    </cfRule>
    <cfRule type="cellIs" dxfId="8" priority="7" operator="equal">
      <formula>"OK"</formula>
    </cfRule>
    <cfRule type="containsText" dxfId="7" priority="8" operator="containsText" text="OK">
      <formula>NOT(ISERROR(SEARCH("OK",H10)))</formula>
    </cfRule>
    <cfRule type="cellIs" dxfId="6" priority="9" operator="equal">
      <formula>"NOK"</formula>
    </cfRule>
    <cfRule type="expression" dxfId="5" priority="10">
      <formula>"SE($E$6=""ok"")"</formula>
    </cfRule>
  </conditionalFormatting>
  <conditionalFormatting sqref="I10:I16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NOT(ISERROR(SEARCH("OK",I10)))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7" ma:contentTypeDescription="Crie um novo documento." ma:contentTypeScope="" ma:versionID="f38b98b6ca9bc329498e55e7b02c53e3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362caff3b3f2aa839468ebb97fe85dca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</documentManagement>
</p:properties>
</file>

<file path=customXml/itemProps1.xml><?xml version="1.0" encoding="utf-8"?>
<ds:datastoreItem xmlns:ds="http://schemas.openxmlformats.org/officeDocument/2006/customXml" ds:itemID="{24A4AEA1-2B64-4FF3-87C9-8811DF09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72014-7836-4b73-8639-3bf39feb55bb"/>
    <ds:schemaRef ds:uri="67d0ff93-9992-4754-ba7a-dbbf76807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22F5CE-DF6E-4746-A0A0-2951A8875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430C4F-C3CB-48B0-9505-E9C138077D89}">
  <ds:schemaRefs>
    <ds:schemaRef ds:uri="http://schemas.microsoft.com/office/2006/metadata/properties"/>
    <ds:schemaRef ds:uri="http://schemas.microsoft.com/office/infopath/2007/PartnerControls"/>
    <ds:schemaRef ds:uri="93d72014-7836-4b73-8639-3bf39feb55bb"/>
    <ds:schemaRef ds:uri="67d0ff93-9992-4754-ba7a-dbbf76807a01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Faixa A</vt:lpstr>
      <vt:lpstr>Faixa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Tadeu Neiva Carvalho</dc:creator>
  <cp:lastModifiedBy>Sergio Tadeu Neiva Carvalho</cp:lastModifiedBy>
  <dcterms:created xsi:type="dcterms:W3CDTF">2023-11-07T03:28:35Z</dcterms:created>
  <dcterms:modified xsi:type="dcterms:W3CDTF">2023-11-07T21:36:10Z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