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comments9.xml" ContentType="application/vnd.openxmlformats-officedocument.spreadsheetml.comments+xml"/>
  <Override PartName="/xl/drawings/drawing12.xml" ContentType="application/vnd.openxmlformats-officedocument.drawing+xml"/>
  <Override PartName="/xl/comments10.xml" ContentType="application/vnd.openxmlformats-officedocument.spreadsheetml.comments+xml"/>
  <Override PartName="/xl/drawings/drawing13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dfs01\Corp2020\Arquivos\CORIS\Calculo do CMR\Planilhas\"/>
    </mc:Choice>
  </mc:AlternateContent>
  <bookViews>
    <workbookView xWindow="240" yWindow="1275" windowWidth="21075" windowHeight="4425" tabRatio="871"/>
  </bookViews>
  <sheets>
    <sheet name="R.emi.danos" sheetId="11" r:id="rId1"/>
    <sheet name="R.prov.danos" sheetId="12" r:id="rId2"/>
    <sheet name="R.prov.vi.prev" sheetId="10" r:id="rId3"/>
    <sheet name="R.mort.inv.rep" sheetId="1" r:id="rId4"/>
    <sheet name="R.mort.inv.cap" sheetId="2" r:id="rId5"/>
    <sheet name="R.sobr (R.dotalpuro)" sheetId="3" r:id="rId6"/>
    <sheet name="R.sobr (R.dotamisto)" sheetId="4" r:id="rId7"/>
    <sheet name="R.sobr (R.PMBC)" sheetId="5" r:id="rId8"/>
    <sheet name="R.sobr (R.PMBAC.pvgbl)" sheetId="6" r:id="rId9"/>
    <sheet name="R.sobr (R.PMBAC.trad)" sheetId="14" r:id="rId10"/>
    <sheet name="R.sobr Consolidado" sheetId="8" r:id="rId11"/>
    <sheet name="R.desp" sheetId="9" r:id="rId12"/>
    <sheet name="Cálculo CRsubs" sheetId="13" r:id="rId13"/>
  </sheets>
  <definedNames>
    <definedName name="_xlnm.Print_Area" localSheetId="8">'R.sobr (R.PMBAC.pvgbl)'!$A:$K</definedName>
    <definedName name="_xlnm.Print_Area" localSheetId="7">'R.sobr (R.PMBC)'!$B:$K</definedName>
    <definedName name="M">'Cálculo CRsubs'!$E$8:$K$14</definedName>
    <definedName name="_xlnm.Print_Titles" localSheetId="0">'R.emi.danos'!$1:$4</definedName>
    <definedName name="_xlnm.Print_Titles" localSheetId="1">'R.prov.danos'!$1:$4</definedName>
    <definedName name="_xlnm.Print_Titles" localSheetId="9">'R.sobr (R.PMBAC.trad)'!$1:$5</definedName>
    <definedName name="Vpadrao">'Cálculo CRsubs'!$I$17:$I$23</definedName>
    <definedName name="Vreduzido">'Cálculo CRsubs'!$M$17:$M$23</definedName>
  </definedNames>
  <calcPr calcId="152511"/>
</workbook>
</file>

<file path=xl/calcChain.xml><?xml version="1.0" encoding="utf-8"?>
<calcChain xmlns="http://schemas.openxmlformats.org/spreadsheetml/2006/main">
  <c r="B8" i="10" l="1"/>
  <c r="A8" i="10"/>
  <c r="AR28" i="11" l="1"/>
  <c r="Y28" i="11"/>
  <c r="AR27" i="11"/>
  <c r="Y27" i="11"/>
  <c r="AR26" i="11"/>
  <c r="Y26" i="11"/>
  <c r="AR25" i="11"/>
  <c r="Y25" i="11"/>
  <c r="AR24" i="11"/>
  <c r="BE11" i="11" s="1"/>
  <c r="Y24" i="11"/>
  <c r="AR23" i="11"/>
  <c r="Y23" i="11"/>
  <c r="AR22" i="11"/>
  <c r="Y22" i="11"/>
  <c r="AR21" i="11"/>
  <c r="Y21" i="11"/>
  <c r="AR20" i="11"/>
  <c r="Y20" i="11"/>
  <c r="AR19" i="11"/>
  <c r="Y19" i="11"/>
  <c r="AR18" i="11"/>
  <c r="Y18" i="11"/>
  <c r="AR17" i="11"/>
  <c r="Y17" i="11"/>
  <c r="AR16" i="11"/>
  <c r="Y16" i="11"/>
  <c r="AR15" i="11"/>
  <c r="Y15" i="11"/>
  <c r="AR14" i="11"/>
  <c r="Y14" i="11"/>
  <c r="AR13" i="11"/>
  <c r="Y13" i="11"/>
  <c r="F13" i="11"/>
  <c r="F14" i="11" s="1"/>
  <c r="F15" i="11" s="1"/>
  <c r="F16" i="11" s="1"/>
  <c r="F17" i="11" s="1"/>
  <c r="F18" i="11" s="1"/>
  <c r="F19" i="11" s="1"/>
  <c r="F20" i="11" s="1"/>
  <c r="F21" i="11" s="1"/>
  <c r="F22" i="11" s="1"/>
  <c r="F23" i="11" s="1"/>
  <c r="F24" i="11" s="1"/>
  <c r="F25" i="11" s="1"/>
  <c r="F26" i="11" s="1"/>
  <c r="F27" i="11" s="1"/>
  <c r="F28" i="11" s="1"/>
  <c r="AR12" i="11"/>
  <c r="Y12" i="11"/>
  <c r="Z11" i="11" s="1"/>
  <c r="BF11" i="11"/>
  <c r="BD11" i="11"/>
  <c r="BA11" i="11"/>
  <c r="AM11" i="11"/>
  <c r="AI11" i="11"/>
  <c r="H11" i="11"/>
  <c r="I11" i="11" s="1"/>
  <c r="J11" i="11" s="1"/>
  <c r="K11" i="11" s="1"/>
  <c r="L11" i="11" s="1"/>
  <c r="M11" i="11" s="1"/>
  <c r="N11" i="11" s="1"/>
  <c r="O11" i="11" s="1"/>
  <c r="P11" i="11" s="1"/>
  <c r="Q11" i="11" s="1"/>
  <c r="R11" i="11" s="1"/>
  <c r="S11" i="11" s="1"/>
  <c r="T11" i="11" s="1"/>
  <c r="U11" i="11" s="1"/>
  <c r="V11" i="11" s="1"/>
  <c r="W11" i="11" s="1"/>
  <c r="AM14" i="11" l="1"/>
  <c r="AI14" i="11"/>
  <c r="Z14" i="11"/>
  <c r="Z16" i="11"/>
  <c r="AM16" i="11"/>
  <c r="AI16" i="11"/>
  <c r="AM18" i="11"/>
  <c r="AI18" i="11"/>
  <c r="Z18" i="11"/>
  <c r="AI20" i="11"/>
  <c r="Z20" i="11"/>
  <c r="AM20" i="11"/>
  <c r="AM22" i="11"/>
  <c r="AI22" i="11"/>
  <c r="Z22" i="11"/>
  <c r="AM24" i="11"/>
  <c r="Z24" i="11"/>
  <c r="AI24" i="11"/>
  <c r="AM26" i="11"/>
  <c r="AI26" i="11"/>
  <c r="Z26" i="11"/>
  <c r="AM28" i="11"/>
  <c r="AI28" i="11"/>
  <c r="Z28" i="11"/>
  <c r="AJ28" i="11"/>
  <c r="AJ11" i="11"/>
  <c r="AJ14" i="11" s="1"/>
  <c r="AJ27" i="11"/>
  <c r="AM27" i="11"/>
  <c r="AI27" i="11"/>
  <c r="Z27" i="11"/>
  <c r="AJ13" i="11"/>
  <c r="AM13" i="11"/>
  <c r="AI13" i="11"/>
  <c r="Z13" i="11"/>
  <c r="AM15" i="11"/>
  <c r="AI15" i="11"/>
  <c r="Z15" i="11"/>
  <c r="AJ15" i="11"/>
  <c r="AJ17" i="11"/>
  <c r="AM17" i="11"/>
  <c r="AI17" i="11"/>
  <c r="Z17" i="11"/>
  <c r="AM19" i="11"/>
  <c r="AI19" i="11"/>
  <c r="Z19" i="11"/>
  <c r="AJ19" i="11"/>
  <c r="AJ21" i="11"/>
  <c r="Z21" i="11"/>
  <c r="AM21" i="11"/>
  <c r="AI21" i="11"/>
  <c r="AM23" i="11"/>
  <c r="AI23" i="11"/>
  <c r="Z23" i="11"/>
  <c r="AJ23" i="11"/>
  <c r="AJ25" i="11"/>
  <c r="AM25" i="11"/>
  <c r="AI25" i="11"/>
  <c r="Z25" i="11"/>
  <c r="AH11" i="11"/>
  <c r="AH18" i="11" s="1"/>
  <c r="AP11" i="11"/>
  <c r="AP14" i="11" s="1"/>
  <c r="AH12" i="11"/>
  <c r="Z12" i="11"/>
  <c r="AJ12" i="11"/>
  <c r="AM12" i="11"/>
  <c r="AI12" i="11"/>
  <c r="BF13" i="11"/>
  <c r="AY13" i="11"/>
  <c r="BD13" i="11"/>
  <c r="BA13" i="11"/>
  <c r="BE13" i="11"/>
  <c r="AZ13" i="11"/>
  <c r="BD15" i="11"/>
  <c r="AV15" i="11"/>
  <c r="BE15" i="11"/>
  <c r="BA15" i="11"/>
  <c r="AW15" i="11"/>
  <c r="BF15" i="11"/>
  <c r="BF17" i="11"/>
  <c r="AY17" i="11"/>
  <c r="BE17" i="11"/>
  <c r="BD17" i="11"/>
  <c r="BA17" i="11"/>
  <c r="BD19" i="11"/>
  <c r="AV19" i="11"/>
  <c r="BE19" i="11"/>
  <c r="BA19" i="11"/>
  <c r="AW19" i="11"/>
  <c r="BF19" i="11"/>
  <c r="BC19" i="11"/>
  <c r="AY19" i="11"/>
  <c r="BF21" i="11"/>
  <c r="AY21" i="11"/>
  <c r="BD21" i="11"/>
  <c r="BA21" i="11"/>
  <c r="AZ21" i="11"/>
  <c r="BE21" i="11"/>
  <c r="BD23" i="11"/>
  <c r="AV23" i="11"/>
  <c r="BE23" i="11"/>
  <c r="BA23" i="11"/>
  <c r="AW23" i="11"/>
  <c r="BF23" i="11"/>
  <c r="BF25" i="11"/>
  <c r="BA25" i="11"/>
  <c r="BC25" i="11"/>
  <c r="BE25" i="11"/>
  <c r="AW25" i="11"/>
  <c r="BD25" i="11"/>
  <c r="AZ25" i="11"/>
  <c r="BD27" i="11"/>
  <c r="AV27" i="11"/>
  <c r="AY27" i="11"/>
  <c r="BE27" i="11"/>
  <c r="BA27" i="11"/>
  <c r="AW27" i="11"/>
  <c r="BC27" i="11"/>
  <c r="BF27" i="11"/>
  <c r="AY12" i="11"/>
  <c r="BD12" i="11"/>
  <c r="AZ12" i="11"/>
  <c r="BE12" i="11"/>
  <c r="BF12" i="11"/>
  <c r="BA12" i="11"/>
  <c r="BE14" i="11"/>
  <c r="BA14" i="11"/>
  <c r="AW14" i="11"/>
  <c r="BF14" i="11"/>
  <c r="BC14" i="11"/>
  <c r="BD14" i="11"/>
  <c r="AV14" i="11"/>
  <c r="AY16" i="11"/>
  <c r="BD16" i="11"/>
  <c r="AZ16" i="11"/>
  <c r="BA16" i="11"/>
  <c r="BF16" i="11"/>
  <c r="BE16" i="11"/>
  <c r="AW16" i="11"/>
  <c r="BE18" i="11"/>
  <c r="BA18" i="11"/>
  <c r="AW18" i="11"/>
  <c r="BF18" i="11"/>
  <c r="BD18" i="11"/>
  <c r="BC18" i="11"/>
  <c r="AY20" i="11"/>
  <c r="BD20" i="11"/>
  <c r="AZ20" i="11"/>
  <c r="BE20" i="11"/>
  <c r="BA20" i="11"/>
  <c r="BF20" i="11"/>
  <c r="BE22" i="11"/>
  <c r="BA22" i="11"/>
  <c r="AW22" i="11"/>
  <c r="BF22" i="11"/>
  <c r="BC22" i="11"/>
  <c r="BD22" i="11"/>
  <c r="AY24" i="11"/>
  <c r="BD24" i="11"/>
  <c r="AZ24" i="11"/>
  <c r="BF24" i="11"/>
  <c r="AW24" i="11"/>
  <c r="BE24" i="11"/>
  <c r="BA24" i="11"/>
  <c r="BE26" i="11"/>
  <c r="BA26" i="11"/>
  <c r="AW26" i="11"/>
  <c r="AZ26" i="11"/>
  <c r="BF26" i="11"/>
  <c r="AX26" i="11"/>
  <c r="BD26" i="11"/>
  <c r="BC26" i="11"/>
  <c r="BG28" i="11"/>
  <c r="AY28" i="11"/>
  <c r="BF28" i="11"/>
  <c r="BD28" i="11"/>
  <c r="AZ28" i="11"/>
  <c r="AV28" i="11"/>
  <c r="BE28" i="11"/>
  <c r="BA28" i="11"/>
  <c r="AW28" i="11"/>
  <c r="BC11" i="11"/>
  <c r="BC13" i="11" s="1"/>
  <c r="BG11" i="11"/>
  <c r="AV11" i="11"/>
  <c r="AV13" i="11" s="1"/>
  <c r="BH11" i="11"/>
  <c r="BH26" i="11" s="1"/>
  <c r="AD11" i="11"/>
  <c r="AD16" i="11" s="1"/>
  <c r="AA11" i="11"/>
  <c r="AA22" i="11" s="1"/>
  <c r="AZ11" i="11"/>
  <c r="AZ19" i="11" s="1"/>
  <c r="BI11" i="11"/>
  <c r="AE11" i="11"/>
  <c r="AE16" i="11" s="1"/>
  <c r="AL11" i="11"/>
  <c r="AL24" i="11" s="1"/>
  <c r="AS11" i="11"/>
  <c r="AS15" i="11" s="1"/>
  <c r="AN11" i="11"/>
  <c r="AN14" i="11" s="1"/>
  <c r="AY11" i="11"/>
  <c r="AY15" i="11" s="1"/>
  <c r="AF11" i="11"/>
  <c r="AF16" i="11" s="1"/>
  <c r="AC11" i="11"/>
  <c r="AC20" i="11" s="1"/>
  <c r="AK11" i="11"/>
  <c r="AK21" i="11" s="1"/>
  <c r="AO11" i="11"/>
  <c r="AO22" i="11" s="1"/>
  <c r="AX11" i="11"/>
  <c r="AW11" i="11"/>
  <c r="AW17" i="11" s="1"/>
  <c r="AT11" i="11"/>
  <c r="AB11" i="11"/>
  <c r="AB22" i="11" s="1"/>
  <c r="BB11" i="11"/>
  <c r="AG11" i="11"/>
  <c r="AG14" i="11" s="1"/>
  <c r="AU11" i="11"/>
  <c r="AU26" i="11" s="1"/>
  <c r="B8" i="1"/>
  <c r="A8" i="1"/>
  <c r="AS28" i="11" l="1"/>
  <c r="AS21" i="11"/>
  <c r="AS24" i="11"/>
  <c r="AS16" i="11"/>
  <c r="AS12" i="11"/>
  <c r="AS25" i="11"/>
  <c r="AS20" i="11"/>
  <c r="AS13" i="11"/>
  <c r="AB12" i="11"/>
  <c r="AC12" i="11"/>
  <c r="AP12" i="11"/>
  <c r="AD25" i="11"/>
  <c r="AK25" i="11"/>
  <c r="AB23" i="11"/>
  <c r="AG23" i="11"/>
  <c r="AP23" i="11"/>
  <c r="AB21" i="11"/>
  <c r="AL21" i="11"/>
  <c r="AO21" i="11"/>
  <c r="AF19" i="11"/>
  <c r="AK19" i="11"/>
  <c r="AH19" i="11"/>
  <c r="AE19" i="11"/>
  <c r="AP17" i="11"/>
  <c r="AA17" i="11"/>
  <c r="AB17" i="11"/>
  <c r="AC17" i="11"/>
  <c r="AF15" i="11"/>
  <c r="AC15" i="11"/>
  <c r="AP15" i="11"/>
  <c r="AK13" i="11"/>
  <c r="AK27" i="11"/>
  <c r="AH27" i="11"/>
  <c r="AE27" i="11"/>
  <c r="AF27" i="11"/>
  <c r="AB28" i="11"/>
  <c r="AC28" i="11"/>
  <c r="AP28" i="11"/>
  <c r="AH26" i="11"/>
  <c r="AE26" i="11"/>
  <c r="AF26" i="11"/>
  <c r="AG26" i="11"/>
  <c r="AB24" i="11"/>
  <c r="AC24" i="11"/>
  <c r="AP24" i="11"/>
  <c r="AK22" i="11"/>
  <c r="AL22" i="11"/>
  <c r="AE22" i="11"/>
  <c r="AF22" i="11"/>
  <c r="AA20" i="11"/>
  <c r="AJ20" i="11"/>
  <c r="AG20" i="11"/>
  <c r="AD20" i="11"/>
  <c r="AK18" i="11"/>
  <c r="AL18" i="11"/>
  <c r="AJ18" i="11"/>
  <c r="AJ16" i="11"/>
  <c r="AK16" i="11"/>
  <c r="AH16" i="11"/>
  <c r="AK14" i="11"/>
  <c r="AD14" i="11"/>
  <c r="AA14" i="11"/>
  <c r="AB14" i="11"/>
  <c r="AF12" i="11"/>
  <c r="AG12" i="11"/>
  <c r="AD12" i="11"/>
  <c r="AL25" i="11"/>
  <c r="AN25" i="11"/>
  <c r="AO25" i="11"/>
  <c r="AF23" i="11"/>
  <c r="AK23" i="11"/>
  <c r="AD23" i="11"/>
  <c r="AA23" i="11"/>
  <c r="AD21" i="11"/>
  <c r="AF21" i="11"/>
  <c r="AC21" i="11"/>
  <c r="AP21" i="11"/>
  <c r="AO19" i="11"/>
  <c r="AL19" i="11"/>
  <c r="AD17" i="11"/>
  <c r="AE17" i="11"/>
  <c r="AF17" i="11"/>
  <c r="AG17" i="11"/>
  <c r="AG15" i="11"/>
  <c r="AD15" i="11"/>
  <c r="AA15" i="11"/>
  <c r="AD13" i="11"/>
  <c r="AP13" i="11"/>
  <c r="AN13" i="11"/>
  <c r="AO13" i="11"/>
  <c r="AO27" i="11"/>
  <c r="AL27" i="11"/>
  <c r="AF28" i="11"/>
  <c r="AG28" i="11"/>
  <c r="AD28" i="11"/>
  <c r="AA28" i="11"/>
  <c r="AK26" i="11"/>
  <c r="AL26" i="11"/>
  <c r="AJ26" i="11"/>
  <c r="AO26" i="11"/>
  <c r="AF24" i="11"/>
  <c r="AG24" i="11"/>
  <c r="AD24" i="11"/>
  <c r="AA24" i="11"/>
  <c r="AP22" i="11"/>
  <c r="AJ22" i="11"/>
  <c r="AN20" i="11"/>
  <c r="AK20" i="11"/>
  <c r="AH20" i="11"/>
  <c r="AO18" i="11"/>
  <c r="AP18" i="11"/>
  <c r="AN18" i="11"/>
  <c r="AN16" i="11"/>
  <c r="AO16" i="11"/>
  <c r="AL16" i="11"/>
  <c r="AC14" i="11"/>
  <c r="AH14" i="11"/>
  <c r="AE14" i="11"/>
  <c r="AF14" i="11"/>
  <c r="AE12" i="11"/>
  <c r="AK12" i="11"/>
  <c r="AA25" i="11"/>
  <c r="AB25" i="11"/>
  <c r="AC25" i="11"/>
  <c r="AH25" i="11"/>
  <c r="AO23" i="11"/>
  <c r="AH23" i="11"/>
  <c r="AE23" i="11"/>
  <c r="AA21" i="11"/>
  <c r="AG21" i="11"/>
  <c r="AN19" i="11"/>
  <c r="AC19" i="11"/>
  <c r="AP19" i="11"/>
  <c r="AH17" i="11"/>
  <c r="AK17" i="11"/>
  <c r="AN15" i="11"/>
  <c r="AK15" i="11"/>
  <c r="AH15" i="11"/>
  <c r="AE15" i="11"/>
  <c r="AH13" i="11"/>
  <c r="AA13" i="11"/>
  <c r="AB13" i="11"/>
  <c r="AC13" i="11"/>
  <c r="AC27" i="11"/>
  <c r="AP27" i="11"/>
  <c r="AN27" i="11"/>
  <c r="AK28" i="11"/>
  <c r="AH28" i="11"/>
  <c r="AE28" i="11"/>
  <c r="AP26" i="11"/>
  <c r="AN26" i="11"/>
  <c r="AE24" i="11"/>
  <c r="AJ24" i="11"/>
  <c r="AK24" i="11"/>
  <c r="AH24" i="11"/>
  <c r="AD22" i="11"/>
  <c r="AG22" i="11"/>
  <c r="AN22" i="11"/>
  <c r="AB20" i="11"/>
  <c r="AE20" i="11"/>
  <c r="AO20" i="11"/>
  <c r="AL20" i="11"/>
  <c r="AC18" i="11"/>
  <c r="AD18" i="11"/>
  <c r="AA18" i="11"/>
  <c r="AB18" i="11"/>
  <c r="AA16" i="11"/>
  <c r="AB16" i="11"/>
  <c r="AC16" i="11"/>
  <c r="AP16" i="11"/>
  <c r="AO14" i="11"/>
  <c r="AL14" i="11"/>
  <c r="AA12" i="11"/>
  <c r="AN12" i="11"/>
  <c r="AO12" i="11"/>
  <c r="AL12" i="11"/>
  <c r="AE25" i="11"/>
  <c r="AF25" i="11"/>
  <c r="AG25" i="11"/>
  <c r="AP25" i="11"/>
  <c r="AC23" i="11"/>
  <c r="AN23" i="11"/>
  <c r="AL23" i="11"/>
  <c r="AE21" i="11"/>
  <c r="AH21" i="11"/>
  <c r="AN21" i="11"/>
  <c r="AB19" i="11"/>
  <c r="AG19" i="11"/>
  <c r="AD19" i="11"/>
  <c r="AA19" i="11"/>
  <c r="AL17" i="11"/>
  <c r="AN17" i="11"/>
  <c r="AO17" i="11"/>
  <c r="AB15" i="11"/>
  <c r="AO15" i="11"/>
  <c r="AL15" i="11"/>
  <c r="AL13" i="11"/>
  <c r="AE13" i="11"/>
  <c r="AF13" i="11"/>
  <c r="AG13" i="11"/>
  <c r="AG27" i="11"/>
  <c r="AD27" i="11"/>
  <c r="AA27" i="11"/>
  <c r="AB27" i="11"/>
  <c r="AN28" i="11"/>
  <c r="AO28" i="11"/>
  <c r="AL28" i="11"/>
  <c r="AD26" i="11"/>
  <c r="AA26" i="11"/>
  <c r="AB26" i="11"/>
  <c r="AC26" i="11"/>
  <c r="AN24" i="11"/>
  <c r="AO24" i="11"/>
  <c r="AC22" i="11"/>
  <c r="AH22" i="11"/>
  <c r="AF20" i="11"/>
  <c r="AP20" i="11"/>
  <c r="AG18" i="11"/>
  <c r="AE18" i="11"/>
  <c r="AF18" i="11"/>
  <c r="AG16" i="11"/>
  <c r="BB13" i="11"/>
  <c r="BB21" i="11"/>
  <c r="BB16" i="11"/>
  <c r="BB18" i="11"/>
  <c r="BB15" i="11"/>
  <c r="BB27" i="11"/>
  <c r="BB12" i="11"/>
  <c r="BB20" i="11"/>
  <c r="BB24" i="11"/>
  <c r="BB17" i="11"/>
  <c r="BB23" i="11"/>
  <c r="BB25" i="11"/>
  <c r="BB14" i="11"/>
  <c r="BB22" i="11"/>
  <c r="BB26" i="11"/>
  <c r="BB28" i="11"/>
  <c r="BB19" i="11"/>
  <c r="AX19" i="11"/>
  <c r="AX24" i="11"/>
  <c r="AX28" i="11"/>
  <c r="AX13" i="11"/>
  <c r="AX21" i="11"/>
  <c r="AX12" i="11"/>
  <c r="AX16" i="11"/>
  <c r="AX18" i="11"/>
  <c r="AX23" i="11"/>
  <c r="AX27" i="11"/>
  <c r="AX15" i="11"/>
  <c r="AX17" i="11"/>
  <c r="AX25" i="11"/>
  <c r="AX14" i="11"/>
  <c r="AX20" i="11"/>
  <c r="AX22" i="11"/>
  <c r="BG25" i="11"/>
  <c r="BG14" i="11"/>
  <c r="BG26" i="11"/>
  <c r="BG17" i="11"/>
  <c r="BG23" i="11"/>
  <c r="BG16" i="11"/>
  <c r="BG22" i="11"/>
  <c r="BG24" i="11"/>
  <c r="BG19" i="11"/>
  <c r="BG27" i="11"/>
  <c r="BG13" i="11"/>
  <c r="BG15" i="11"/>
  <c r="BG21" i="11"/>
  <c r="BG12" i="11"/>
  <c r="BG18" i="11"/>
  <c r="BG20" i="11"/>
  <c r="AU15" i="11"/>
  <c r="AU17" i="11"/>
  <c r="AU16" i="11"/>
  <c r="AU18" i="11"/>
  <c r="AU24" i="11"/>
  <c r="AU13" i="11"/>
  <c r="AU19" i="11"/>
  <c r="AU21" i="11"/>
  <c r="AU27" i="11"/>
  <c r="AU12" i="11"/>
  <c r="AU14" i="11"/>
  <c r="AU20" i="11"/>
  <c r="AU22" i="11"/>
  <c r="AU28" i="11"/>
  <c r="AU23" i="11"/>
  <c r="AU25" i="11"/>
  <c r="AT17" i="11"/>
  <c r="AT19" i="11"/>
  <c r="AT25" i="11"/>
  <c r="AT14" i="11"/>
  <c r="AT22" i="11"/>
  <c r="AT26" i="11"/>
  <c r="AT16" i="11"/>
  <c r="AT13" i="11"/>
  <c r="AT15" i="11"/>
  <c r="AT21" i="11"/>
  <c r="AT12" i="11"/>
  <c r="AT18" i="11"/>
  <c r="AT20" i="11"/>
  <c r="AT24" i="11"/>
  <c r="AT23" i="11"/>
  <c r="AT27" i="11"/>
  <c r="BI15" i="11"/>
  <c r="BI23" i="11"/>
  <c r="BI27" i="11"/>
  <c r="BI14" i="11"/>
  <c r="BI22" i="11"/>
  <c r="BI13" i="11"/>
  <c r="BI17" i="11"/>
  <c r="BI21" i="11"/>
  <c r="BI25" i="11"/>
  <c r="BI16" i="11"/>
  <c r="BI19" i="11"/>
  <c r="BI12" i="11"/>
  <c r="BI18" i="11"/>
  <c r="BI24" i="11"/>
  <c r="BI26" i="11"/>
  <c r="BI20" i="11"/>
  <c r="BH15" i="11"/>
  <c r="BH21" i="11"/>
  <c r="BH23" i="11"/>
  <c r="BH17" i="11"/>
  <c r="BH16" i="11"/>
  <c r="BH18" i="11"/>
  <c r="BH19" i="11"/>
  <c r="BH27" i="11"/>
  <c r="BH28" i="11"/>
  <c r="BH13" i="11"/>
  <c r="BH25" i="11"/>
  <c r="BH12" i="11"/>
  <c r="BH14" i="11"/>
  <c r="BH20" i="11"/>
  <c r="BH22" i="11"/>
  <c r="BH24" i="11"/>
  <c r="BI28" i="11"/>
  <c r="AT28" i="11"/>
  <c r="AY26" i="11"/>
  <c r="AV26" i="11"/>
  <c r="AS26" i="11"/>
  <c r="AV24" i="11"/>
  <c r="BC24" i="11"/>
  <c r="AY22" i="11"/>
  <c r="AV20" i="11"/>
  <c r="AZ18" i="11"/>
  <c r="AV18" i="11"/>
  <c r="AS18" i="11"/>
  <c r="BC16" i="11"/>
  <c r="AY14" i="11"/>
  <c r="AV12" i="11"/>
  <c r="AV25" i="11"/>
  <c r="AY25" i="11"/>
  <c r="AZ23" i="11"/>
  <c r="AW21" i="11"/>
  <c r="AS19" i="11"/>
  <c r="AV17" i="11"/>
  <c r="AZ17" i="11"/>
  <c r="BC17" i="11"/>
  <c r="BC15" i="11"/>
  <c r="AZ15" i="11"/>
  <c r="AW13" i="11"/>
  <c r="BC28" i="11"/>
  <c r="AV22" i="11"/>
  <c r="AZ22" i="11"/>
  <c r="AS22" i="11"/>
  <c r="AW20" i="11"/>
  <c r="BC20" i="11"/>
  <c r="AY18" i="11"/>
  <c r="AV16" i="11"/>
  <c r="AZ14" i="11"/>
  <c r="AS14" i="11"/>
  <c r="AW12" i="11"/>
  <c r="BC12" i="11"/>
  <c r="AS27" i="11"/>
  <c r="AZ27" i="11"/>
  <c r="BC23" i="11"/>
  <c r="AY23" i="11"/>
  <c r="AS23" i="11"/>
  <c r="AV21" i="11"/>
  <c r="BC21" i="11"/>
  <c r="AS17" i="11"/>
  <c r="M54" i="14"/>
  <c r="B8" i="11" l="1"/>
  <c r="M17" i="13" s="1"/>
  <c r="A8" i="11"/>
  <c r="E47" i="14"/>
  <c r="J13" i="14" l="1"/>
  <c r="I13" i="14"/>
  <c r="A13" i="14"/>
  <c r="B13" i="14"/>
  <c r="A9" i="14" l="1"/>
  <c r="B9" i="14"/>
  <c r="Y12" i="12"/>
  <c r="C8" i="9"/>
  <c r="A8" i="9"/>
  <c r="I23" i="13" s="1"/>
  <c r="B8" i="6"/>
  <c r="A8" i="6"/>
  <c r="I8" i="5"/>
  <c r="E8" i="5"/>
  <c r="D8" i="5"/>
  <c r="K36" i="4"/>
  <c r="J36" i="4"/>
  <c r="K35" i="4"/>
  <c r="J35" i="4"/>
  <c r="K34" i="4"/>
  <c r="J34" i="4"/>
  <c r="K33" i="4"/>
  <c r="J33" i="4"/>
  <c r="K32" i="4"/>
  <c r="J32" i="4"/>
  <c r="K31" i="4"/>
  <c r="J31" i="4"/>
  <c r="K30" i="4"/>
  <c r="J30" i="4"/>
  <c r="K29" i="4"/>
  <c r="J29" i="4"/>
  <c r="K28" i="4"/>
  <c r="J28" i="4"/>
  <c r="K27" i="4"/>
  <c r="J27" i="4"/>
  <c r="K26" i="4"/>
  <c r="J26" i="4"/>
  <c r="K25" i="4"/>
  <c r="J25" i="4"/>
  <c r="K24" i="4"/>
  <c r="J24" i="4"/>
  <c r="K23" i="4"/>
  <c r="J23" i="4"/>
  <c r="K22" i="4"/>
  <c r="J22" i="4"/>
  <c r="K21" i="4"/>
  <c r="J21" i="4"/>
  <c r="K20" i="4"/>
  <c r="J20" i="4"/>
  <c r="K19" i="4"/>
  <c r="J19" i="4"/>
  <c r="K18" i="4"/>
  <c r="J18" i="4"/>
  <c r="K17" i="4"/>
  <c r="J17" i="4"/>
  <c r="K16" i="4"/>
  <c r="J16" i="4"/>
  <c r="K15" i="4"/>
  <c r="J15" i="4"/>
  <c r="K14" i="4"/>
  <c r="J14" i="4"/>
  <c r="K13" i="4"/>
  <c r="B8" i="4" s="1"/>
  <c r="J13" i="4"/>
  <c r="B8" i="3"/>
  <c r="A8" i="3"/>
  <c r="C8" i="2"/>
  <c r="A8" i="2"/>
  <c r="I21" i="13" s="1"/>
  <c r="M20" i="13"/>
  <c r="I19" i="13"/>
  <c r="F13" i="12"/>
  <c r="F14" i="12" s="1"/>
  <c r="F15" i="12" s="1"/>
  <c r="F16" i="12" s="1"/>
  <c r="F17" i="12" s="1"/>
  <c r="F18" i="12" s="1"/>
  <c r="F19" i="12" s="1"/>
  <c r="F20" i="12" s="1"/>
  <c r="F21" i="12" s="1"/>
  <c r="F22" i="12" s="1"/>
  <c r="F23" i="12" s="1"/>
  <c r="F24" i="12" s="1"/>
  <c r="F25" i="12" s="1"/>
  <c r="F26" i="12" s="1"/>
  <c r="F27" i="12" s="1"/>
  <c r="F28" i="12" s="1"/>
  <c r="H11" i="12"/>
  <c r="I11" i="12" s="1"/>
  <c r="J11" i="12" s="1"/>
  <c r="K11" i="12" s="1"/>
  <c r="L11" i="12" s="1"/>
  <c r="M11" i="12" s="1"/>
  <c r="N11" i="12" s="1"/>
  <c r="O11" i="12" s="1"/>
  <c r="P11" i="12" s="1"/>
  <c r="Q11" i="12" s="1"/>
  <c r="R11" i="12" s="1"/>
  <c r="S11" i="12" s="1"/>
  <c r="T11" i="12" s="1"/>
  <c r="U11" i="12" s="1"/>
  <c r="V11" i="12" s="1"/>
  <c r="W11" i="12" s="1"/>
  <c r="Z11" i="12"/>
  <c r="Y13" i="12"/>
  <c r="AA11" i="12" s="1"/>
  <c r="Y14" i="12"/>
  <c r="AB11" i="12" s="1"/>
  <c r="Y15" i="12"/>
  <c r="AC11" i="12" s="1"/>
  <c r="Y16" i="12"/>
  <c r="AD11" i="12" s="1"/>
  <c r="AD21" i="12" s="1"/>
  <c r="Y17" i="12"/>
  <c r="AE11" i="12" s="1"/>
  <c r="Y18" i="12"/>
  <c r="AF11" i="12" s="1"/>
  <c r="Y19" i="12"/>
  <c r="Y20" i="12"/>
  <c r="AH11" i="12" s="1"/>
  <c r="Y21" i="12"/>
  <c r="AI11" i="12" s="1"/>
  <c r="Y22" i="12"/>
  <c r="AJ11" i="12" s="1"/>
  <c r="Y23" i="12"/>
  <c r="AK11" i="12" s="1"/>
  <c r="Y24" i="12"/>
  <c r="AL11" i="12" s="1"/>
  <c r="AL22" i="12" s="1"/>
  <c r="Y25" i="12"/>
  <c r="AM11" i="12" s="1"/>
  <c r="Y26" i="12"/>
  <c r="AN11" i="12" s="1"/>
  <c r="Y27" i="12"/>
  <c r="AO11" i="12" s="1"/>
  <c r="Y28" i="12"/>
  <c r="AP11" i="12" s="1"/>
  <c r="AR12" i="12"/>
  <c r="BH12" i="12" s="1"/>
  <c r="AR13" i="12"/>
  <c r="AT11" i="12" s="1"/>
  <c r="AR14" i="12"/>
  <c r="AU11" i="12" s="1"/>
  <c r="AR15" i="12"/>
  <c r="AR16" i="12"/>
  <c r="AW11" i="12" s="1"/>
  <c r="AR17" i="12"/>
  <c r="AR18" i="12"/>
  <c r="AY11" i="12" s="1"/>
  <c r="AY27" i="12" s="1"/>
  <c r="AR19" i="12"/>
  <c r="AZ11" i="12" s="1"/>
  <c r="AR20" i="12"/>
  <c r="BA11" i="12" s="1"/>
  <c r="AR21" i="12"/>
  <c r="AR22" i="12"/>
  <c r="BC11" i="12" s="1"/>
  <c r="AR23" i="12"/>
  <c r="AR24" i="12"/>
  <c r="BE11" i="12" s="1"/>
  <c r="AR25" i="12"/>
  <c r="BF11" i="12" s="1"/>
  <c r="AR26" i="12"/>
  <c r="AX26" i="12" s="1"/>
  <c r="AR27" i="12"/>
  <c r="BH11" i="12" s="1"/>
  <c r="AR28" i="12"/>
  <c r="BI11" i="12" s="1"/>
  <c r="BD11" i="12"/>
  <c r="BD25" i="12" s="1"/>
  <c r="AX11" i="12"/>
  <c r="BG11" i="12"/>
  <c r="BG27" i="12" s="1"/>
  <c r="BB11" i="12"/>
  <c r="BB21" i="12" s="1"/>
  <c r="AV11" i="12"/>
  <c r="AV18" i="12" s="1"/>
  <c r="AX19" i="12"/>
  <c r="AX23" i="12"/>
  <c r="AX22" i="12"/>
  <c r="AX17" i="12"/>
  <c r="AX21" i="12"/>
  <c r="AX25" i="12"/>
  <c r="AX24" i="12"/>
  <c r="BD21" i="12"/>
  <c r="BD16" i="12"/>
  <c r="BD15" i="12"/>
  <c r="BD14" i="12"/>
  <c r="BD26" i="12"/>
  <c r="BG14" i="12"/>
  <c r="BG26" i="12"/>
  <c r="BG25" i="12"/>
  <c r="BG24" i="12"/>
  <c r="BG19" i="12"/>
  <c r="AV14" i="12"/>
  <c r="AV13" i="12"/>
  <c r="AV25" i="12"/>
  <c r="AV24" i="12"/>
  <c r="AV23" i="12"/>
  <c r="BB13" i="12"/>
  <c r="BB25" i="12"/>
  <c r="BB12" i="12"/>
  <c r="BB28" i="12"/>
  <c r="BB15" i="12"/>
  <c r="BB23" i="12"/>
  <c r="BB18" i="12"/>
  <c r="AL21" i="12"/>
  <c r="AJ16" i="12"/>
  <c r="AJ17" i="12"/>
  <c r="AJ18" i="12"/>
  <c r="AJ19" i="12"/>
  <c r="AD20" i="12"/>
  <c r="AY14" i="12"/>
  <c r="AY23" i="12"/>
  <c r="AB14" i="12"/>
  <c r="AB15" i="12"/>
  <c r="AB17" i="12"/>
  <c r="AN19" i="12"/>
  <c r="AN21" i="12"/>
  <c r="AN22" i="12"/>
  <c r="AG11" i="12"/>
  <c r="AG22" i="12" s="1"/>
  <c r="AG12" i="12"/>
  <c r="AG25" i="12"/>
  <c r="AG21" i="12"/>
  <c r="H8" i="5"/>
  <c r="A8" i="5" s="1"/>
  <c r="AB16" i="12" l="1"/>
  <c r="AL24" i="12"/>
  <c r="AN20" i="12"/>
  <c r="AD22" i="12"/>
  <c r="AL23" i="12"/>
  <c r="BH21" i="12"/>
  <c r="BH26" i="12"/>
  <c r="BH16" i="12"/>
  <c r="BH19" i="12"/>
  <c r="BH13" i="12"/>
  <c r="BH27" i="12"/>
  <c r="BH17" i="12"/>
  <c r="BB14" i="12"/>
  <c r="BB16" i="12"/>
  <c r="AV27" i="12"/>
  <c r="AV20" i="12"/>
  <c r="AV22" i="12"/>
  <c r="BG28" i="12"/>
  <c r="BG21" i="12"/>
  <c r="BH24" i="12"/>
  <c r="BD19" i="12"/>
  <c r="BD12" i="12"/>
  <c r="AX20" i="12"/>
  <c r="BG23" i="12"/>
  <c r="AY18" i="12"/>
  <c r="BB22" i="12"/>
  <c r="AV28" i="12"/>
  <c r="AV21" i="12"/>
  <c r="BG12" i="12"/>
  <c r="BG22" i="12"/>
  <c r="BH14" i="12"/>
  <c r="BD18" i="12"/>
  <c r="BD28" i="12"/>
  <c r="BD13" i="12"/>
  <c r="AX18" i="12"/>
  <c r="AV12" i="12"/>
  <c r="AS11" i="12"/>
  <c r="I20" i="13"/>
  <c r="BD17" i="12"/>
  <c r="M21" i="13"/>
  <c r="AX27" i="12"/>
  <c r="BH15" i="12"/>
  <c r="M19" i="13"/>
  <c r="M23" i="13"/>
  <c r="AG17" i="12"/>
  <c r="AG13" i="12"/>
  <c r="BB26" i="12"/>
  <c r="BB27" i="12"/>
  <c r="BB24" i="12"/>
  <c r="BB17" i="12"/>
  <c r="AV19" i="12"/>
  <c r="AV26" i="12"/>
  <c r="BG20" i="12"/>
  <c r="BG13" i="12"/>
  <c r="BH28" i="12"/>
  <c r="BH25" i="12"/>
  <c r="BH18" i="12"/>
  <c r="BD27" i="12"/>
  <c r="BD20" i="12"/>
  <c r="AX16" i="12"/>
  <c r="AX13" i="12"/>
  <c r="BG17" i="12"/>
  <c r="BD23" i="12"/>
  <c r="AX15" i="12"/>
  <c r="AX12" i="12"/>
  <c r="BA28" i="12"/>
  <c r="BA22" i="12"/>
  <c r="BA13" i="12"/>
  <c r="BA26" i="12"/>
  <c r="BA17" i="12"/>
  <c r="BA20" i="12"/>
  <c r="BA23" i="12"/>
  <c r="BA12" i="12"/>
  <c r="BA16" i="12"/>
  <c r="BA15" i="12"/>
  <c r="BA25" i="12"/>
  <c r="BA19" i="12"/>
  <c r="BA21" i="12"/>
  <c r="BA27" i="12"/>
  <c r="BA24" i="12"/>
  <c r="BA18" i="12"/>
  <c r="BA14" i="12"/>
  <c r="BB19" i="12"/>
  <c r="BB20" i="12"/>
  <c r="AV15" i="12"/>
  <c r="AV16" i="12"/>
  <c r="AV17" i="12"/>
  <c r="BG15" i="12"/>
  <c r="BG16" i="12"/>
  <c r="BG18" i="12"/>
  <c r="BH20" i="12"/>
  <c r="BH22" i="12"/>
  <c r="BH23" i="12"/>
  <c r="BD22" i="12"/>
  <c r="BD24" i="12"/>
  <c r="AX28" i="12"/>
  <c r="AX14" i="12"/>
  <c r="AT19" i="12"/>
  <c r="AT15" i="12"/>
  <c r="AT28" i="12"/>
  <c r="AT24" i="12"/>
  <c r="AT20" i="12"/>
  <c r="AT16" i="12"/>
  <c r="AT12" i="12"/>
  <c r="AT25" i="12"/>
  <c r="AT21" i="12"/>
  <c r="AT17" i="12"/>
  <c r="AT13" i="12"/>
  <c r="AT26" i="12"/>
  <c r="AT22" i="12"/>
  <c r="AT18" i="12"/>
  <c r="AT14" i="12"/>
  <c r="AT27" i="12"/>
  <c r="AT23" i="12"/>
  <c r="AF19" i="12"/>
  <c r="AF20" i="12"/>
  <c r="AF21" i="12"/>
  <c r="AF22" i="12"/>
  <c r="AF23" i="12"/>
  <c r="AF24" i="12"/>
  <c r="AF25" i="12"/>
  <c r="AF26" i="12"/>
  <c r="AF27" i="12"/>
  <c r="AF28" i="12"/>
  <c r="AF12" i="12"/>
  <c r="AF13" i="12"/>
  <c r="AF14" i="12"/>
  <c r="AF15" i="12"/>
  <c r="AF16" i="12"/>
  <c r="AF17" i="12"/>
  <c r="AF18" i="12"/>
  <c r="AO16" i="12"/>
  <c r="AO15" i="12"/>
  <c r="AO14" i="12"/>
  <c r="AO13" i="12"/>
  <c r="AO12" i="12"/>
  <c r="AO28" i="12"/>
  <c r="AO27" i="12"/>
  <c r="AO26" i="12"/>
  <c r="AO25" i="12"/>
  <c r="AO24" i="12"/>
  <c r="AO23" i="12"/>
  <c r="AO22" i="12"/>
  <c r="AO21" i="12"/>
  <c r="AO20" i="12"/>
  <c r="AO19" i="12"/>
  <c r="AO18" i="12"/>
  <c r="AO17" i="12"/>
  <c r="B8" i="5"/>
  <c r="A8" i="4"/>
  <c r="AH13" i="12"/>
  <c r="AH14" i="12"/>
  <c r="AH15" i="12"/>
  <c r="AH16" i="12"/>
  <c r="AH17" i="12"/>
  <c r="AH18" i="12"/>
  <c r="AH19" i="12"/>
  <c r="AH20" i="12"/>
  <c r="AH21" i="12"/>
  <c r="AH22" i="12"/>
  <c r="AH23" i="12"/>
  <c r="AH24" i="12"/>
  <c r="AH25" i="12"/>
  <c r="AH26" i="12"/>
  <c r="AH27" i="12"/>
  <c r="AH28" i="12"/>
  <c r="AH12" i="12"/>
  <c r="AM15" i="12"/>
  <c r="AM14" i="12"/>
  <c r="AM13" i="12"/>
  <c r="AM12" i="12"/>
  <c r="AM28" i="12"/>
  <c r="AM27" i="12"/>
  <c r="AM26" i="12"/>
  <c r="AM25" i="12"/>
  <c r="AM24" i="12"/>
  <c r="AM23" i="12"/>
  <c r="AM22" i="12"/>
  <c r="AM21" i="12"/>
  <c r="AM20" i="12"/>
  <c r="AM19" i="12"/>
  <c r="AM18" i="12"/>
  <c r="AM17" i="12"/>
  <c r="AM16" i="12"/>
  <c r="A8" i="8"/>
  <c r="AG15" i="12"/>
  <c r="AG28" i="12"/>
  <c r="AG24" i="12"/>
  <c r="AG20" i="12"/>
  <c r="AG14" i="12"/>
  <c r="AG27" i="12"/>
  <c r="AG23" i="12"/>
  <c r="AG19" i="12"/>
  <c r="BI13" i="12"/>
  <c r="BI21" i="12"/>
  <c r="BI19" i="12"/>
  <c r="BI28" i="12"/>
  <c r="BI18" i="12"/>
  <c r="BI14" i="12"/>
  <c r="BI25" i="12"/>
  <c r="BI23" i="12"/>
  <c r="BI22" i="12"/>
  <c r="BI20" i="12"/>
  <c r="BI15" i="12"/>
  <c r="BI12" i="12"/>
  <c r="BI26" i="12"/>
  <c r="BI27" i="12"/>
  <c r="BI24" i="12"/>
  <c r="BI16" i="12"/>
  <c r="BI17" i="12"/>
  <c r="AL13" i="12"/>
  <c r="AL14" i="12"/>
  <c r="AL15" i="12"/>
  <c r="AL16" i="12"/>
  <c r="AL17" i="12"/>
  <c r="AL18" i="12"/>
  <c r="AL19" i="12"/>
  <c r="AL20" i="12"/>
  <c r="AL25" i="12"/>
  <c r="AL26" i="12"/>
  <c r="AL27" i="12"/>
  <c r="AL28" i="12"/>
  <c r="AL12" i="12"/>
  <c r="AB22" i="12"/>
  <c r="AB23" i="12"/>
  <c r="AB24" i="12"/>
  <c r="AB25" i="12"/>
  <c r="AB26" i="12"/>
  <c r="AB27" i="12"/>
  <c r="AB28" i="12"/>
  <c r="AB12" i="12"/>
  <c r="AB13" i="12"/>
  <c r="AB18" i="12"/>
  <c r="AB19" i="12"/>
  <c r="AB20" i="12"/>
  <c r="AB21" i="12"/>
  <c r="AG18" i="12"/>
  <c r="AG26" i="12"/>
  <c r="BF22" i="12"/>
  <c r="BF21" i="12"/>
  <c r="BF20" i="12"/>
  <c r="BF19" i="12"/>
  <c r="BF18" i="12"/>
  <c r="BF17" i="12"/>
  <c r="BF16" i="12"/>
  <c r="BF15" i="12"/>
  <c r="BF14" i="12"/>
  <c r="BF13" i="12"/>
  <c r="BF12" i="12"/>
  <c r="BF28" i="12"/>
  <c r="BF27" i="12"/>
  <c r="BF26" i="12"/>
  <c r="BF25" i="12"/>
  <c r="BF24" i="12"/>
  <c r="BF23" i="12"/>
  <c r="AG16" i="12"/>
  <c r="AY16" i="12"/>
  <c r="AY12" i="12"/>
  <c r="AY25" i="12"/>
  <c r="AY21" i="12"/>
  <c r="AY17" i="12"/>
  <c r="AY13" i="12"/>
  <c r="AY26" i="12"/>
  <c r="AY22" i="12"/>
  <c r="AY19" i="12"/>
  <c r="AY15" i="12"/>
  <c r="AY28" i="12"/>
  <c r="AY24" i="12"/>
  <c r="AY20" i="12"/>
  <c r="AJ24" i="12"/>
  <c r="AJ25" i="12"/>
  <c r="AJ26" i="12"/>
  <c r="AJ27" i="12"/>
  <c r="AJ28" i="12"/>
  <c r="AJ12" i="12"/>
  <c r="AJ13" i="12"/>
  <c r="AJ14" i="12"/>
  <c r="AJ15" i="12"/>
  <c r="AJ20" i="12"/>
  <c r="AJ21" i="12"/>
  <c r="AJ22" i="12"/>
  <c r="AJ23" i="12"/>
  <c r="AD28" i="12"/>
  <c r="AD12" i="12"/>
  <c r="AD13" i="12"/>
  <c r="AD14" i="12"/>
  <c r="AD16" i="12"/>
  <c r="AD17" i="12"/>
  <c r="AD18" i="12"/>
  <c r="AD24" i="12"/>
  <c r="AD25" i="12"/>
  <c r="AD26" i="12"/>
  <c r="AD15" i="12"/>
  <c r="AN27" i="12"/>
  <c r="AN28" i="12"/>
  <c r="AN12" i="12"/>
  <c r="AN13" i="12"/>
  <c r="AN14" i="12"/>
  <c r="AN15" i="12"/>
  <c r="AN16" i="12"/>
  <c r="AN17" i="12"/>
  <c r="AN18" i="12"/>
  <c r="AN23" i="12"/>
  <c r="AN24" i="12"/>
  <c r="AN25" i="12"/>
  <c r="AN26" i="12"/>
  <c r="AD19" i="12"/>
  <c r="AD27" i="12"/>
  <c r="BE19" i="12"/>
  <c r="BE20" i="12"/>
  <c r="BE26" i="12"/>
  <c r="BE21" i="12"/>
  <c r="BE16" i="12"/>
  <c r="BE14" i="12"/>
  <c r="BE27" i="12"/>
  <c r="BE22" i="12"/>
  <c r="BE17" i="12"/>
  <c r="BE15" i="12"/>
  <c r="BE23" i="12"/>
  <c r="BE18" i="12"/>
  <c r="BE13" i="12"/>
  <c r="BE28" i="12"/>
  <c r="BE12" i="12"/>
  <c r="BE24" i="12"/>
  <c r="BE25" i="12"/>
  <c r="AK22" i="12"/>
  <c r="AK21" i="12"/>
  <c r="AK20" i="12"/>
  <c r="AK19" i="12"/>
  <c r="AK18" i="12"/>
  <c r="AK17" i="12"/>
  <c r="AK16" i="12"/>
  <c r="AK15" i="12"/>
  <c r="AK14" i="12"/>
  <c r="AK13" i="12"/>
  <c r="AK12" i="12"/>
  <c r="AK28" i="12"/>
  <c r="AK27" i="12"/>
  <c r="AK26" i="12"/>
  <c r="AK25" i="12"/>
  <c r="AK24" i="12"/>
  <c r="AK23" i="12"/>
  <c r="AC18" i="12"/>
  <c r="AC17" i="12"/>
  <c r="AC16" i="12"/>
  <c r="AC15" i="12"/>
  <c r="AC14" i="12"/>
  <c r="AC13" i="12"/>
  <c r="AC12" i="12"/>
  <c r="AC28" i="12"/>
  <c r="AC27" i="12"/>
  <c r="AC26" i="12"/>
  <c r="AC25" i="12"/>
  <c r="AC24" i="12"/>
  <c r="AC23" i="12"/>
  <c r="AC22" i="12"/>
  <c r="AC21" i="12"/>
  <c r="AC20" i="12"/>
  <c r="AC19" i="12"/>
  <c r="AU22" i="12"/>
  <c r="AU21" i="12"/>
  <c r="AU20" i="12"/>
  <c r="AU19" i="12"/>
  <c r="AU18" i="12"/>
  <c r="AU17" i="12"/>
  <c r="AU16" i="12"/>
  <c r="AU15" i="12"/>
  <c r="AU14" i="12"/>
  <c r="AU13" i="12"/>
  <c r="AU12" i="12"/>
  <c r="AU28" i="12"/>
  <c r="AU27" i="12"/>
  <c r="AU26" i="12"/>
  <c r="AU25" i="12"/>
  <c r="AU24" i="12"/>
  <c r="AU23" i="12"/>
  <c r="AP24" i="12"/>
  <c r="AP25" i="12"/>
  <c r="AP26" i="12"/>
  <c r="AP27" i="12"/>
  <c r="AP28" i="12"/>
  <c r="AP12" i="12"/>
  <c r="AP13" i="12"/>
  <c r="AP14" i="12"/>
  <c r="AP15" i="12"/>
  <c r="AP16" i="12"/>
  <c r="AP17" i="12"/>
  <c r="AP18" i="12"/>
  <c r="AP19" i="12"/>
  <c r="AP20" i="12"/>
  <c r="AP21" i="12"/>
  <c r="AP22" i="12"/>
  <c r="AP23" i="12"/>
  <c r="AI25" i="12"/>
  <c r="AI24" i="12"/>
  <c r="AI23" i="12"/>
  <c r="AI22" i="12"/>
  <c r="AI21" i="12"/>
  <c r="AI20" i="12"/>
  <c r="AI19" i="12"/>
  <c r="AI18" i="12"/>
  <c r="AI17" i="12"/>
  <c r="AI16" i="12"/>
  <c r="AI15" i="12"/>
  <c r="AI14" i="12"/>
  <c r="AI13" i="12"/>
  <c r="AI12" i="12"/>
  <c r="AI28" i="12"/>
  <c r="AI27" i="12"/>
  <c r="AI26" i="12"/>
  <c r="AA21" i="12"/>
  <c r="AA20" i="12"/>
  <c r="AA19" i="12"/>
  <c r="AA18" i="12"/>
  <c r="AA17" i="12"/>
  <c r="AA16" i="12"/>
  <c r="AA15" i="12"/>
  <c r="AA14" i="12"/>
  <c r="AA13" i="12"/>
  <c r="AA12" i="12"/>
  <c r="AA28" i="12"/>
  <c r="AA27" i="12"/>
  <c r="AA26" i="12"/>
  <c r="AA25" i="12"/>
  <c r="AA24" i="12"/>
  <c r="AA23" i="12"/>
  <c r="AA22" i="12"/>
  <c r="BC15" i="12"/>
  <c r="BC14" i="12"/>
  <c r="BC13" i="12"/>
  <c r="BC12" i="12"/>
  <c r="BC28" i="12"/>
  <c r="BC27" i="12"/>
  <c r="BC26" i="12"/>
  <c r="BC25" i="12"/>
  <c r="BC24" i="12"/>
  <c r="BC23" i="12"/>
  <c r="BC22" i="12"/>
  <c r="BC21" i="12"/>
  <c r="BC20" i="12"/>
  <c r="BC19" i="12"/>
  <c r="BC18" i="12"/>
  <c r="BC17" i="12"/>
  <c r="BC16" i="12"/>
  <c r="AZ16" i="12"/>
  <c r="AZ15" i="12"/>
  <c r="AZ14" i="12"/>
  <c r="AZ13" i="12"/>
  <c r="AZ12" i="12"/>
  <c r="AZ28" i="12"/>
  <c r="AZ27" i="12"/>
  <c r="AZ26" i="12"/>
  <c r="AZ25" i="12"/>
  <c r="AZ24" i="12"/>
  <c r="AZ23" i="12"/>
  <c r="AZ22" i="12"/>
  <c r="AZ21" i="12"/>
  <c r="AZ20" i="12"/>
  <c r="AZ19" i="12"/>
  <c r="AZ18" i="12"/>
  <c r="AZ17" i="12"/>
  <c r="AW28" i="12"/>
  <c r="AW19" i="12"/>
  <c r="AW23" i="12"/>
  <c r="AW13" i="12"/>
  <c r="AW27" i="12"/>
  <c r="AW12" i="12"/>
  <c r="AW20" i="12"/>
  <c r="AW14" i="12"/>
  <c r="AW25" i="12"/>
  <c r="AW26" i="12"/>
  <c r="AW15" i="12"/>
  <c r="AW22" i="12"/>
  <c r="AW16" i="12"/>
  <c r="AW21" i="12"/>
  <c r="AW18" i="12"/>
  <c r="AW24" i="12"/>
  <c r="AW17" i="12"/>
  <c r="AE27" i="12"/>
  <c r="AE26" i="12"/>
  <c r="AE25" i="12"/>
  <c r="AE24" i="12"/>
  <c r="AE23" i="12"/>
  <c r="AE22" i="12"/>
  <c r="AE21" i="12"/>
  <c r="AE20" i="12"/>
  <c r="AE19" i="12"/>
  <c r="AE18" i="12"/>
  <c r="AE17" i="12"/>
  <c r="AE16" i="12"/>
  <c r="AE15" i="12"/>
  <c r="AE14" i="12"/>
  <c r="AE13" i="12"/>
  <c r="AE12" i="12"/>
  <c r="AE28" i="12"/>
  <c r="AD23" i="12"/>
  <c r="Z22" i="12"/>
  <c r="Z26" i="12"/>
  <c r="Z13" i="12"/>
  <c r="Z17" i="12"/>
  <c r="Z28" i="12"/>
  <c r="Z21" i="12"/>
  <c r="Z25" i="12"/>
  <c r="Z12" i="12"/>
  <c r="Z16" i="12"/>
  <c r="Z24" i="12"/>
  <c r="Z19" i="12"/>
  <c r="Z23" i="12"/>
  <c r="Z27" i="12"/>
  <c r="Z14" i="12"/>
  <c r="Z18" i="12"/>
  <c r="Z20" i="12"/>
  <c r="Z15" i="12"/>
  <c r="AS20" i="12"/>
  <c r="AS25" i="12"/>
  <c r="AS21" i="12"/>
  <c r="AS24" i="12"/>
  <c r="AS13" i="12"/>
  <c r="AS16" i="12"/>
  <c r="AS28" i="12"/>
  <c r="AS17" i="12"/>
  <c r="AS12" i="12"/>
  <c r="AS15" i="12"/>
  <c r="AS18" i="12"/>
  <c r="AS14" i="12"/>
  <c r="AS19" i="12" l="1"/>
  <c r="B8" i="12" s="1"/>
  <c r="M18" i="13" s="1"/>
  <c r="AS23" i="12"/>
  <c r="AS27" i="12"/>
  <c r="AS26" i="12"/>
  <c r="AS22" i="12"/>
  <c r="I22" i="13"/>
  <c r="M22" i="13"/>
  <c r="B8" i="8"/>
  <c r="A8" i="12"/>
  <c r="I18" i="13" s="1"/>
  <c r="I17" i="13" l="1"/>
  <c r="B29" i="13" s="1" a="1"/>
  <c r="B29" i="13" s="1"/>
  <c r="E29" i="13" a="1"/>
  <c r="E29" i="13" s="1"/>
</calcChain>
</file>

<file path=xl/comments1.xml><?xml version="1.0" encoding="utf-8"?>
<comments xmlns="http://schemas.openxmlformats.org/spreadsheetml/2006/main">
  <authors>
    <author>marconicj</author>
  </authors>
  <commentList>
    <comment ref="B8" authorId="0" shapeId="0">
      <text>
        <r>
          <rPr>
            <sz val="10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</commentList>
</comments>
</file>

<file path=xl/comments10.xml><?xml version="1.0" encoding="utf-8"?>
<comments xmlns="http://schemas.openxmlformats.org/spreadsheetml/2006/main">
  <authors>
    <author>marconicj</author>
  </authors>
  <commentList>
    <comment ref="C8" authorId="0" shapeId="0">
      <text>
        <r>
          <rPr>
            <sz val="10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</commentList>
</comments>
</file>

<file path=xl/comments11.xml><?xml version="1.0" encoding="utf-8"?>
<comments xmlns="http://schemas.openxmlformats.org/spreadsheetml/2006/main">
  <authors>
    <author>marconicj</author>
  </authors>
  <commentList>
    <comment ref="L16" authorId="0" shapeId="0">
      <text>
        <r>
          <rPr>
            <sz val="11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  <comment ref="E29" authorId="0" shapeId="0">
      <text>
        <r>
          <rPr>
            <sz val="11"/>
            <color indexed="81"/>
            <rFont val="Tahoma"/>
            <family val="2"/>
          </rPr>
          <t>Valor calculado com fatores reduzidos apenas para as parcelas de danos.</t>
        </r>
      </text>
    </comment>
  </commentList>
</comments>
</file>

<file path=xl/comments2.xml><?xml version="1.0" encoding="utf-8"?>
<comments xmlns="http://schemas.openxmlformats.org/spreadsheetml/2006/main">
  <authors>
    <author>marconicj</author>
  </authors>
  <commentList>
    <comment ref="B8" authorId="0" shapeId="0">
      <text>
        <r>
          <rPr>
            <sz val="10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</commentList>
</comments>
</file>

<file path=xl/comments3.xml><?xml version="1.0" encoding="utf-8"?>
<comments xmlns="http://schemas.openxmlformats.org/spreadsheetml/2006/main">
  <authors>
    <author>marconicj</author>
  </authors>
  <commentList>
    <comment ref="C8" authorId="0" shapeId="0">
      <text>
        <r>
          <rPr>
            <sz val="10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</commentList>
</comments>
</file>

<file path=xl/comments4.xml><?xml version="1.0" encoding="utf-8"?>
<comments xmlns="http://schemas.openxmlformats.org/spreadsheetml/2006/main">
  <authors>
    <author>marconicj</author>
  </authors>
  <commentList>
    <comment ref="B8" authorId="0" shapeId="0">
      <text>
        <r>
          <rPr>
            <sz val="10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</commentList>
</comments>
</file>

<file path=xl/comments5.xml><?xml version="1.0" encoding="utf-8"?>
<comments xmlns="http://schemas.openxmlformats.org/spreadsheetml/2006/main">
  <authors>
    <author>marconicj</author>
  </authors>
  <commentList>
    <comment ref="B8" authorId="0" shapeId="0">
      <text>
        <r>
          <rPr>
            <sz val="10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</commentList>
</comments>
</file>

<file path=xl/comments6.xml><?xml version="1.0" encoding="utf-8"?>
<comments xmlns="http://schemas.openxmlformats.org/spreadsheetml/2006/main">
  <authors>
    <author>marconicj</author>
  </authors>
  <commentList>
    <comment ref="B8" authorId="0" shapeId="0">
      <text>
        <r>
          <rPr>
            <sz val="10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  <comment ref="E8" authorId="0" shapeId="0">
      <text>
        <r>
          <rPr>
            <sz val="10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  <comment ref="I8" authorId="0" shapeId="0">
      <text>
        <r>
          <rPr>
            <sz val="10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</commentList>
</comments>
</file>

<file path=xl/comments7.xml><?xml version="1.0" encoding="utf-8"?>
<comments xmlns="http://schemas.openxmlformats.org/spreadsheetml/2006/main">
  <authors>
    <author>marconicj</author>
  </authors>
  <commentList>
    <comment ref="B8" authorId="0" shapeId="0">
      <text>
        <r>
          <rPr>
            <sz val="10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</commentList>
</comments>
</file>

<file path=xl/comments8.xml><?xml version="1.0" encoding="utf-8"?>
<comments xmlns="http://schemas.openxmlformats.org/spreadsheetml/2006/main">
  <authors>
    <author>marconicj</author>
  </authors>
  <commentList>
    <comment ref="B9" authorId="0" shapeId="0">
      <text>
        <r>
          <rPr>
            <sz val="10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  <comment ref="B13" authorId="0" shapeId="0">
      <text>
        <r>
          <rPr>
            <sz val="10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  <comment ref="J13" authorId="0" shapeId="0">
      <text>
        <r>
          <rPr>
            <sz val="10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</commentList>
</comments>
</file>

<file path=xl/comments9.xml><?xml version="1.0" encoding="utf-8"?>
<comments xmlns="http://schemas.openxmlformats.org/spreadsheetml/2006/main">
  <authors>
    <author>marconicj</author>
  </authors>
  <commentList>
    <comment ref="B8" authorId="0" shapeId="0">
      <text>
        <r>
          <rPr>
            <sz val="10"/>
            <color indexed="81"/>
            <rFont val="Tahoma"/>
            <family val="2"/>
          </rPr>
          <t>OBS: Os fatores reduzidos só poderão ser utilizados no cálculo das parcelas de vida e previdência após regulamentação da SUSEP sobre os critérios específicos para sua aplicação, conforme definido no art 37 da Resolução 321/2015.</t>
        </r>
      </text>
    </comment>
  </commentList>
</comments>
</file>

<file path=xl/sharedStrings.xml><?xml version="1.0" encoding="utf-8"?>
<sst xmlns="http://schemas.openxmlformats.org/spreadsheetml/2006/main" count="461" uniqueCount="171">
  <si>
    <t>Padrão</t>
  </si>
  <si>
    <t>Reduzido</t>
  </si>
  <si>
    <t>Menor que 50 anos</t>
  </si>
  <si>
    <t>Maior que 50 anos</t>
  </si>
  <si>
    <t>Não</t>
  </si>
  <si>
    <t>Sim</t>
  </si>
  <si>
    <t>Menor que 23 anos</t>
  </si>
  <si>
    <t>Maior que 23 anos</t>
  </si>
  <si>
    <t xml:space="preserve">   </t>
  </si>
  <si>
    <t>R.emi.danos =</t>
  </si>
  <si>
    <t>Capital de Risco Baseado no Risco de Subscrição das Operações de Seguro e Previdência Complementar realizadas por Seguradoras e EAPC's</t>
  </si>
  <si>
    <t>R.emi.danos (R$)</t>
  </si>
  <si>
    <t>R.prov.danos (R$)</t>
  </si>
  <si>
    <t>R.prov.danos =</t>
  </si>
  <si>
    <t>R.prov.vi.prev (R$)</t>
  </si>
  <si>
    <r>
      <t>FATOR DE RISCO</t>
    </r>
    <r>
      <rPr>
        <sz val="14"/>
        <color indexed="22"/>
        <rFont val="Calibri"/>
        <family val="2"/>
      </rPr>
      <t/>
    </r>
  </si>
  <si>
    <t>IBNR</t>
  </si>
  <si>
    <t>ER</t>
  </si>
  <si>
    <t>Soma dos valores das provisões de eventos ocorridos e não
avisados (R$)</t>
  </si>
  <si>
    <t>Expectativa de recuperação dos sinistros e benefícios ocorridos e ainda não pagos, pela cedente, referentes aos riscos cedidos (R$)</t>
  </si>
  <si>
    <t>R.mort.inv.rep (R$)</t>
  </si>
  <si>
    <t>Capital Segurado (pagamento único)</t>
  </si>
  <si>
    <t>Valor da renda mensal</t>
  </si>
  <si>
    <t>RS</t>
  </si>
  <si>
    <t>RCC</t>
  </si>
  <si>
    <t>Morte</t>
  </si>
  <si>
    <t>Invalidez</t>
  </si>
  <si>
    <t>R.mort.inv.cap (R$)</t>
  </si>
  <si>
    <t>Único</t>
  </si>
  <si>
    <t>Renda</t>
  </si>
  <si>
    <t>FORMA DE PAGAMENTO</t>
  </si>
  <si>
    <t>REGIME</t>
  </si>
  <si>
    <t>GRUPAMENTO</t>
  </si>
  <si>
    <t>COBERTURA</t>
  </si>
  <si>
    <t>R.dotalpuro (R$)</t>
  </si>
  <si>
    <t>EXPECTATIVA DE 
VIDA COMPLETA 
DA TÁBUA CONTRATUAL 
AOS 30 ANOS</t>
  </si>
  <si>
    <t>R.dotalmisto (R$)</t>
  </si>
  <si>
    <r>
      <t xml:space="preserve">0% ≤ </t>
    </r>
    <r>
      <rPr>
        <i/>
        <sz val="16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≤ 3%</t>
    </r>
  </si>
  <si>
    <r>
      <t xml:space="preserve">3% &lt; </t>
    </r>
    <r>
      <rPr>
        <i/>
        <sz val="16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≤ 6%</t>
    </r>
  </si>
  <si>
    <r>
      <rPr>
        <i/>
        <sz val="16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&gt; 6%</t>
    </r>
  </si>
  <si>
    <r>
      <t xml:space="preserve">0% ≤ </t>
    </r>
    <r>
      <rPr>
        <i/>
        <sz val="16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≤ 2%</t>
    </r>
  </si>
  <si>
    <r>
      <t xml:space="preserve">2% &lt; </t>
    </r>
    <r>
      <rPr>
        <i/>
        <sz val="16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≤ 4%</t>
    </r>
  </si>
  <si>
    <r>
      <t xml:space="preserve">4% &lt; </t>
    </r>
    <r>
      <rPr>
        <i/>
        <sz val="16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≤ 6%</t>
    </r>
  </si>
  <si>
    <r>
      <t xml:space="preserve">0% ≤ </t>
    </r>
    <r>
      <rPr>
        <i/>
        <sz val="14"/>
        <rFont val="Times New Roman"/>
        <family val="1"/>
      </rPr>
      <t>x</t>
    </r>
    <r>
      <rPr>
        <sz val="14"/>
        <rFont val="Calibri"/>
        <family val="2"/>
      </rPr>
      <t xml:space="preserve"> ≤ 3%</t>
    </r>
  </si>
  <si>
    <r>
      <t xml:space="preserve">3% &lt; </t>
    </r>
    <r>
      <rPr>
        <i/>
        <sz val="14"/>
        <rFont val="Times New Roman"/>
        <family val="1"/>
      </rPr>
      <t>x</t>
    </r>
    <r>
      <rPr>
        <sz val="14"/>
        <rFont val="Calibri"/>
        <family val="2"/>
      </rPr>
      <t xml:space="preserve"> ≤ 6%</t>
    </r>
  </si>
  <si>
    <r>
      <rPr>
        <i/>
        <sz val="14"/>
        <rFont val="Times New Roman"/>
        <family val="1"/>
      </rPr>
      <t>x</t>
    </r>
    <r>
      <rPr>
        <sz val="14"/>
        <rFont val="Calibri"/>
        <family val="2"/>
      </rPr>
      <t xml:space="preserve"> &gt; 6%</t>
    </r>
  </si>
  <si>
    <r>
      <t xml:space="preserve">0% ≤ </t>
    </r>
    <r>
      <rPr>
        <i/>
        <sz val="14"/>
        <color indexed="8"/>
        <rFont val="Times New Roman"/>
        <family val="1"/>
      </rPr>
      <t>y</t>
    </r>
    <r>
      <rPr>
        <sz val="14"/>
        <color indexed="8"/>
        <rFont val="Calibri"/>
        <family val="2"/>
      </rPr>
      <t xml:space="preserve"> ≤ 2%</t>
    </r>
  </si>
  <si>
    <r>
      <t xml:space="preserve">2% &lt; </t>
    </r>
    <r>
      <rPr>
        <i/>
        <sz val="14"/>
        <color indexed="8"/>
        <rFont val="Times New Roman"/>
        <family val="1"/>
      </rPr>
      <t>y</t>
    </r>
    <r>
      <rPr>
        <sz val="14"/>
        <color indexed="8"/>
        <rFont val="Calibri"/>
        <family val="2"/>
      </rPr>
      <t xml:space="preserve"> ≤ 4%</t>
    </r>
  </si>
  <si>
    <r>
      <t xml:space="preserve">4% &lt; </t>
    </r>
    <r>
      <rPr>
        <i/>
        <sz val="14"/>
        <color indexed="8"/>
        <rFont val="Times New Roman"/>
        <family val="1"/>
      </rPr>
      <t>y</t>
    </r>
    <r>
      <rPr>
        <sz val="14"/>
        <color indexed="8"/>
        <rFont val="Calibri"/>
        <family val="2"/>
      </rPr>
      <t xml:space="preserve"> ≤ 6%</t>
    </r>
  </si>
  <si>
    <r>
      <rPr>
        <i/>
        <sz val="14"/>
        <color indexed="8"/>
        <rFont val="Times New Roman"/>
        <family val="1"/>
      </rPr>
      <t>y</t>
    </r>
    <r>
      <rPr>
        <sz val="14"/>
        <color indexed="8"/>
        <rFont val="Calibri"/>
        <family val="2"/>
      </rPr>
      <t xml:space="preserve"> &gt; 6%</t>
    </r>
  </si>
  <si>
    <t>EXPECTATIVA DE 
VIDA COMPLETA DA TÁBUA CONTRATUAL
AOS 30 ANOS</t>
  </si>
  <si>
    <t>R.PMBC (R$)</t>
  </si>
  <si>
    <t>EXPECTATIVA DE 
VIDA COMPLETA DA TÁBUA CONTRATUAL
AOS 60 ANOS</t>
  </si>
  <si>
    <t>Não Aplicável</t>
  </si>
  <si>
    <r>
      <rPr>
        <i/>
        <sz val="14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= 0%</t>
    </r>
  </si>
  <si>
    <r>
      <t xml:space="preserve">0% &lt; </t>
    </r>
    <r>
      <rPr>
        <i/>
        <sz val="14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</t>
    </r>
    <r>
      <rPr>
        <sz val="14"/>
        <color indexed="8"/>
        <rFont val="Arial"/>
        <family val="2"/>
      </rPr>
      <t>≤</t>
    </r>
    <r>
      <rPr>
        <sz val="14"/>
        <color indexed="8"/>
        <rFont val="Calibri"/>
        <family val="2"/>
      </rPr>
      <t xml:space="preserve"> 1%</t>
    </r>
  </si>
  <si>
    <r>
      <t xml:space="preserve">1% &lt; </t>
    </r>
    <r>
      <rPr>
        <i/>
        <sz val="14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≤ 2%</t>
    </r>
  </si>
  <si>
    <r>
      <t xml:space="preserve">2% &lt; </t>
    </r>
    <r>
      <rPr>
        <i/>
        <sz val="14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≤ 3%</t>
    </r>
  </si>
  <si>
    <r>
      <t xml:space="preserve">3% &lt; </t>
    </r>
    <r>
      <rPr>
        <i/>
        <sz val="14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≤ 4%</t>
    </r>
  </si>
  <si>
    <r>
      <t xml:space="preserve">4% &lt; </t>
    </r>
    <r>
      <rPr>
        <i/>
        <sz val="14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≤ 5%</t>
    </r>
  </si>
  <si>
    <r>
      <t xml:space="preserve">5% &lt; </t>
    </r>
    <r>
      <rPr>
        <i/>
        <sz val="14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≤ 6%</t>
    </r>
  </si>
  <si>
    <r>
      <rPr>
        <i/>
        <sz val="14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&gt; 6%</t>
    </r>
  </si>
  <si>
    <r>
      <t xml:space="preserve">0% </t>
    </r>
    <r>
      <rPr>
        <sz val="14"/>
        <color indexed="8"/>
        <rFont val="Arial"/>
        <family val="2"/>
      </rPr>
      <t>≤</t>
    </r>
    <r>
      <rPr>
        <sz val="14"/>
        <color indexed="8"/>
        <rFont val="Calibri"/>
        <family val="2"/>
      </rPr>
      <t xml:space="preserve"> </t>
    </r>
    <r>
      <rPr>
        <i/>
        <sz val="14"/>
        <color indexed="8"/>
        <rFont val="Times New Roman"/>
        <family val="1"/>
      </rPr>
      <t>x</t>
    </r>
    <r>
      <rPr>
        <sz val="14"/>
        <color indexed="8"/>
        <rFont val="Calibri"/>
        <family val="2"/>
      </rPr>
      <t xml:space="preserve"> </t>
    </r>
    <r>
      <rPr>
        <sz val="14"/>
        <color indexed="8"/>
        <rFont val="Arial"/>
        <family val="2"/>
      </rPr>
      <t>≤</t>
    </r>
    <r>
      <rPr>
        <sz val="14"/>
        <color indexed="8"/>
        <rFont val="Calibri"/>
        <family val="2"/>
      </rPr>
      <t xml:space="preserve"> 6%</t>
    </r>
  </si>
  <si>
    <t>R.PMBAC.pvgbl (R$)</t>
  </si>
  <si>
    <r>
      <rPr>
        <i/>
        <sz val="14"/>
        <color indexed="8"/>
        <rFont val="Calibri"/>
        <family val="2"/>
      </rPr>
      <t>x</t>
    </r>
    <r>
      <rPr>
        <sz val="14"/>
        <color indexed="8"/>
        <rFont val="Calibri"/>
        <family val="2"/>
      </rPr>
      <t xml:space="preserve"> = 0%</t>
    </r>
  </si>
  <si>
    <r>
      <t xml:space="preserve">0% &lt; </t>
    </r>
    <r>
      <rPr>
        <i/>
        <sz val="14"/>
        <color indexed="8"/>
        <rFont val="Calibri"/>
        <family val="2"/>
      </rPr>
      <t>x</t>
    </r>
    <r>
      <rPr>
        <sz val="14"/>
        <color indexed="8"/>
        <rFont val="Calibri"/>
        <family val="2"/>
      </rPr>
      <t xml:space="preserve"> ≤ 1%</t>
    </r>
  </si>
  <si>
    <r>
      <t xml:space="preserve">1% &lt; </t>
    </r>
    <r>
      <rPr>
        <i/>
        <sz val="14"/>
        <color indexed="8"/>
        <rFont val="Calibri"/>
        <family val="2"/>
      </rPr>
      <t>x</t>
    </r>
    <r>
      <rPr>
        <sz val="14"/>
        <color indexed="8"/>
        <rFont val="Calibri"/>
        <family val="2"/>
      </rPr>
      <t xml:space="preserve"> ≤ 2%</t>
    </r>
  </si>
  <si>
    <r>
      <t xml:space="preserve">2% &lt; </t>
    </r>
    <r>
      <rPr>
        <i/>
        <sz val="14"/>
        <color indexed="8"/>
        <rFont val="Calibri"/>
        <family val="2"/>
      </rPr>
      <t>x</t>
    </r>
    <r>
      <rPr>
        <sz val="14"/>
        <color indexed="8"/>
        <rFont val="Calibri"/>
        <family val="2"/>
      </rPr>
      <t xml:space="preserve"> ≤ 3%</t>
    </r>
  </si>
  <si>
    <r>
      <t xml:space="preserve">3% &lt; </t>
    </r>
    <r>
      <rPr>
        <i/>
        <sz val="14"/>
        <color indexed="8"/>
        <rFont val="Calibri"/>
        <family val="2"/>
      </rPr>
      <t>x</t>
    </r>
    <r>
      <rPr>
        <sz val="14"/>
        <color indexed="8"/>
        <rFont val="Calibri"/>
        <family val="2"/>
      </rPr>
      <t xml:space="preserve"> ≤ 4%</t>
    </r>
  </si>
  <si>
    <r>
      <t xml:space="preserve">4% &lt; </t>
    </r>
    <r>
      <rPr>
        <i/>
        <sz val="14"/>
        <color indexed="8"/>
        <rFont val="Calibri"/>
        <family val="2"/>
      </rPr>
      <t>x</t>
    </r>
    <r>
      <rPr>
        <sz val="14"/>
        <color indexed="8"/>
        <rFont val="Calibri"/>
        <family val="2"/>
      </rPr>
      <t xml:space="preserve"> ≤ 5%</t>
    </r>
  </si>
  <si>
    <r>
      <t xml:space="preserve">5% &lt; </t>
    </r>
    <r>
      <rPr>
        <i/>
        <sz val="14"/>
        <color indexed="8"/>
        <rFont val="Calibri"/>
        <family val="2"/>
      </rPr>
      <t>x</t>
    </r>
    <r>
      <rPr>
        <sz val="14"/>
        <color indexed="8"/>
        <rFont val="Calibri"/>
        <family val="2"/>
      </rPr>
      <t xml:space="preserve"> ≤ 6%</t>
    </r>
  </si>
  <si>
    <t>Remuneração por Meio da Contratação de Índice de Atualização de Valores, Taxa de Juros ou Tábua Biométrica</t>
  </si>
  <si>
    <t>R.PMBAC.trad (R$)</t>
  </si>
  <si>
    <t>R.Dif (R$)</t>
  </si>
  <si>
    <t>R.Con (R$)</t>
  </si>
  <si>
    <t>PLANOS SEM EXCEDENTES OU COM EXCEDENTES REVERTIDOS NA CONTA CORRENTE</t>
  </si>
  <si>
    <t>PLANOS COM EXCEDENTES REVERTIDOS VIA AUMENTO DE RENDA</t>
  </si>
  <si>
    <t>R.sobr (R$)</t>
  </si>
  <si>
    <t>R.desp (R$)</t>
  </si>
  <si>
    <t>PRÊMIOS DIRETOS E CONTRIBUIÇÕES DOS ÚLTIMOS 12 MESES (R$)</t>
  </si>
  <si>
    <r>
      <t>CR</t>
    </r>
    <r>
      <rPr>
        <i/>
        <vertAlign val="subscript"/>
        <sz val="18"/>
        <color indexed="8"/>
        <rFont val="Calibri"/>
        <family val="2"/>
      </rPr>
      <t>subs</t>
    </r>
  </si>
  <si>
    <t>=</t>
  </si>
  <si>
    <r>
      <t xml:space="preserve">     </t>
    </r>
    <r>
      <rPr>
        <i/>
        <sz val="18"/>
        <color indexed="8"/>
        <rFont val="Calibri"/>
        <family val="2"/>
      </rPr>
      <t>V'</t>
    </r>
    <r>
      <rPr>
        <sz val="18"/>
        <color indexed="8"/>
        <rFont val="Calibri"/>
        <family val="2"/>
      </rPr>
      <t xml:space="preserve"> </t>
    </r>
    <r>
      <rPr>
        <sz val="16"/>
        <color indexed="8"/>
        <rFont val="Calibri"/>
        <family val="2"/>
      </rPr>
      <t xml:space="preserve">x   </t>
    </r>
    <r>
      <rPr>
        <i/>
        <sz val="18"/>
        <color indexed="8"/>
        <rFont val="Calibri"/>
        <family val="2"/>
      </rPr>
      <t xml:space="preserve">M  </t>
    </r>
    <r>
      <rPr>
        <sz val="16"/>
        <color indexed="8"/>
        <rFont val="Calibri"/>
        <family val="2"/>
      </rPr>
      <t xml:space="preserve"> x   </t>
    </r>
    <r>
      <rPr>
        <i/>
        <sz val="18"/>
        <color indexed="8"/>
        <rFont val="Calibri"/>
        <family val="2"/>
      </rPr>
      <t>V</t>
    </r>
  </si>
  <si>
    <t>M</t>
  </si>
  <si>
    <t>V</t>
  </si>
  <si>
    <t>R.emi.danos</t>
  </si>
  <si>
    <t>R.prov.danos</t>
  </si>
  <si>
    <t>R.prov.vi.prev</t>
  </si>
  <si>
    <t>R.mort.inv.rep</t>
  </si>
  <si>
    <t>R.mort.inv.cap</t>
  </si>
  <si>
    <t>R.sobr</t>
  </si>
  <si>
    <t>R.desp</t>
  </si>
  <si>
    <t>ou</t>
  </si>
  <si>
    <t>CRsubs (R$)</t>
  </si>
  <si>
    <r>
      <t xml:space="preserve">PRÊMIO RETIDO  (R$)
</t>
    </r>
    <r>
      <rPr>
        <sz val="14"/>
        <color theme="0" tint="-4.9989318521683403E-2"/>
        <rFont val="Calibri"/>
        <family val="2"/>
      </rPr>
      <t xml:space="preserve">( </t>
    </r>
    <r>
      <rPr>
        <i/>
        <sz val="14"/>
        <color theme="0" tint="-4.9989318521683403E-2"/>
        <rFont val="Calibri"/>
        <family val="2"/>
      </rPr>
      <t>premio</t>
    </r>
    <r>
      <rPr>
        <b/>
        <i/>
        <vertAlign val="subscript"/>
        <sz val="16"/>
        <color theme="0" tint="-4.9989318521683403E-2"/>
        <rFont val="Times New Roman"/>
        <family val="1"/>
      </rPr>
      <t>i</t>
    </r>
    <r>
      <rPr>
        <i/>
        <sz val="14"/>
        <color theme="0" tint="-4.9989318521683403E-2"/>
        <rFont val="Calibri"/>
        <family val="2"/>
      </rPr>
      <t xml:space="preserve">  </t>
    </r>
    <r>
      <rPr>
        <b/>
        <sz val="14"/>
        <color theme="0" tint="-4.9989318521683403E-2"/>
        <rFont val="Calibri"/>
        <family val="2"/>
      </rPr>
      <t xml:space="preserve">)    </t>
    </r>
  </si>
  <si>
    <r>
      <t xml:space="preserve">FATOR DE RISCO  </t>
    </r>
    <r>
      <rPr>
        <sz val="14"/>
        <color theme="0" tint="-4.9989318521683403E-2"/>
        <rFont val="Calibri"/>
        <family val="2"/>
      </rPr>
      <t>(</t>
    </r>
    <r>
      <rPr>
        <b/>
        <sz val="14"/>
        <color theme="0" tint="-4.9989318521683403E-2"/>
        <rFont val="Calibri"/>
        <family val="2"/>
      </rPr>
      <t xml:space="preserve"> </t>
    </r>
    <r>
      <rPr>
        <i/>
        <sz val="16"/>
        <color theme="0" tint="-4.9989318521683403E-2"/>
        <rFont val="Calibri"/>
        <family val="2"/>
      </rPr>
      <t>f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i/>
        <vertAlign val="subscript"/>
        <sz val="16"/>
        <color theme="0" tint="-4.9989318521683403E-2"/>
        <rFont val="Calibri"/>
        <family val="2"/>
      </rPr>
      <t xml:space="preserve">            </t>
    </r>
    <r>
      <rPr>
        <b/>
        <sz val="14"/>
        <color theme="0" tint="-4.9989318521683403E-2"/>
        <rFont val="Calibri"/>
        <family val="2"/>
      </rPr>
      <t>)</t>
    </r>
  </si>
  <si>
    <r>
      <t xml:space="preserve">MATRIZ DE CÁLCULO CONSIDERANDO OS </t>
    </r>
    <r>
      <rPr>
        <b/>
        <sz val="16"/>
        <color theme="0" tint="-4.9989318521683403E-2"/>
        <rFont val="Calibri"/>
        <family val="2"/>
      </rPr>
      <t>FATORES PADRÃO</t>
    </r>
    <r>
      <rPr>
        <b/>
        <sz val="14"/>
        <color theme="0" tint="-4.9989318521683403E-2"/>
        <rFont val="Calibri"/>
        <family val="2"/>
      </rPr>
      <t xml:space="preserve"> (R$):</t>
    </r>
  </si>
  <si>
    <r>
      <t xml:space="preserve">MATRIZ DE CÁLCULO CONSIDERANDO OS </t>
    </r>
    <r>
      <rPr>
        <b/>
        <sz val="16"/>
        <color theme="0" tint="-4.9989318521683403E-2"/>
        <rFont val="Calibri"/>
        <family val="2"/>
      </rPr>
      <t>FATORES REDUZIDOS</t>
    </r>
    <r>
      <rPr>
        <b/>
        <sz val="14"/>
        <color theme="0" tint="-4.9989318521683403E-2"/>
        <rFont val="Calibri"/>
        <family val="2"/>
      </rPr>
      <t xml:space="preserve"> (R$):</t>
    </r>
  </si>
  <si>
    <r>
      <t>CLASSE DE NEGÓCIO
(</t>
    </r>
    <r>
      <rPr>
        <b/>
        <i/>
        <sz val="14"/>
        <color theme="0" tint="-4.9989318521683403E-2"/>
        <rFont val="Times New Roman"/>
        <family val="1"/>
      </rPr>
      <t>k</t>
    </r>
    <r>
      <rPr>
        <b/>
        <sz val="14"/>
        <color theme="0" tint="-4.9989318521683403E-2"/>
        <rFont val="Calibri"/>
        <family val="2"/>
      </rPr>
      <t>)</t>
    </r>
  </si>
  <si>
    <r>
      <t>SINISTRO RETIDO  (R$)
(</t>
    </r>
    <r>
      <rPr>
        <i/>
        <sz val="14"/>
        <color theme="0" tint="-4.9989318521683403E-2"/>
        <rFont val="Calibri"/>
        <family val="2"/>
      </rPr>
      <t xml:space="preserve"> sinistro</t>
    </r>
    <r>
      <rPr>
        <b/>
        <i/>
        <vertAlign val="subscript"/>
        <sz val="16"/>
        <color theme="0" tint="-4.9989318521683403E-2"/>
        <rFont val="Times New Roman"/>
        <family val="1"/>
      </rPr>
      <t>k</t>
    </r>
    <r>
      <rPr>
        <i/>
        <sz val="14"/>
        <color theme="0" tint="-4.9989318521683403E-2"/>
        <rFont val="Calibri"/>
        <family val="2"/>
      </rPr>
      <t xml:space="preserve">  </t>
    </r>
    <r>
      <rPr>
        <b/>
        <sz val="14"/>
        <color theme="0" tint="-4.9989318521683403E-2"/>
        <rFont val="Calibri"/>
        <family val="2"/>
      </rPr>
      <t xml:space="preserve">)    </t>
    </r>
  </si>
  <si>
    <r>
      <t xml:space="preserve">FATOR DE RISCO  </t>
    </r>
    <r>
      <rPr>
        <sz val="14"/>
        <color theme="0" tint="-4.9989318521683403E-2"/>
        <rFont val="Calibri"/>
        <family val="2"/>
      </rPr>
      <t>(</t>
    </r>
    <r>
      <rPr>
        <b/>
        <sz val="14"/>
        <color theme="0" tint="-4.9989318521683403E-2"/>
        <rFont val="Calibri"/>
        <family val="2"/>
      </rPr>
      <t xml:space="preserve"> </t>
    </r>
    <r>
      <rPr>
        <i/>
        <sz val="16"/>
        <color theme="0" tint="-4.9989318521683403E-2"/>
        <rFont val="Calibri"/>
        <family val="2"/>
      </rPr>
      <t>f</t>
    </r>
    <r>
      <rPr>
        <b/>
        <i/>
        <vertAlign val="subscript"/>
        <sz val="16"/>
        <color theme="0" tint="-4.9989318521683403E-2"/>
        <rFont val="Times New Roman"/>
        <family val="1"/>
      </rPr>
      <t>k</t>
    </r>
    <r>
      <rPr>
        <i/>
        <vertAlign val="subscript"/>
        <sz val="16"/>
        <color theme="0" tint="-4.9989318521683403E-2"/>
        <rFont val="Calibri"/>
        <family val="2"/>
      </rPr>
      <t xml:space="preserve">         </t>
    </r>
    <r>
      <rPr>
        <b/>
        <sz val="14"/>
        <color theme="0" tint="-4.9989318521683403E-2"/>
        <rFont val="Calibri"/>
        <family val="2"/>
      </rPr>
      <t>)</t>
    </r>
  </si>
  <si>
    <r>
      <t xml:space="preserve">  MATRIZ DE FATORES DE CORRELAÇÃO ENTRE AS CLASSES DE NEGÓCIO "</t>
    </r>
    <r>
      <rPr>
        <i/>
        <sz val="16"/>
        <color theme="0" tint="-4.9989318521683403E-2"/>
        <rFont val="Times New Roman"/>
        <family val="1"/>
      </rPr>
      <t>k</t>
    </r>
    <r>
      <rPr>
        <b/>
        <sz val="14"/>
        <color theme="0" tint="-4.9989318521683403E-2"/>
        <rFont val="Calibri"/>
        <family val="2"/>
      </rPr>
      <t>"E "</t>
    </r>
    <r>
      <rPr>
        <i/>
        <sz val="16"/>
        <color theme="0" tint="-4.9989318521683403E-2"/>
        <rFont val="Times New Roman"/>
        <family val="1"/>
      </rPr>
      <t>l</t>
    </r>
    <r>
      <rPr>
        <b/>
        <sz val="14"/>
        <color theme="0" tint="-4.9989318521683403E-2"/>
        <rFont val="Calibri"/>
        <family val="2"/>
      </rPr>
      <t xml:space="preserve">" -  RISCO DE PROVISÃO DE SINISTRO  </t>
    </r>
    <r>
      <rPr>
        <sz val="20"/>
        <color theme="0" tint="-4.9989318521683403E-2"/>
        <rFont val="Calibri"/>
        <family val="2"/>
      </rPr>
      <t>(</t>
    </r>
    <r>
      <rPr>
        <b/>
        <i/>
        <sz val="20"/>
        <color theme="0" tint="-4.9989318521683403E-2"/>
        <rFont val="Calibri"/>
        <family val="2"/>
      </rPr>
      <t xml:space="preserve"> </t>
    </r>
    <r>
      <rPr>
        <i/>
        <sz val="20"/>
        <color theme="0" tint="-4.9989318521683403E-2"/>
        <rFont val="Calibri"/>
        <family val="2"/>
      </rPr>
      <t>ρ</t>
    </r>
    <r>
      <rPr>
        <b/>
        <i/>
        <vertAlign val="subscript"/>
        <sz val="16"/>
        <color theme="0" tint="-4.9989318521683403E-2"/>
        <rFont val="Times New Roman"/>
        <family val="1"/>
      </rPr>
      <t>k ,l</t>
    </r>
    <r>
      <rPr>
        <b/>
        <i/>
        <sz val="14"/>
        <color theme="0" tint="-4.9989318521683403E-2"/>
        <rFont val="Times New Roman"/>
        <family val="1"/>
      </rPr>
      <t xml:space="preserve"> </t>
    </r>
    <r>
      <rPr>
        <b/>
        <sz val="14"/>
        <color theme="0" tint="-4.9989318521683403E-2"/>
        <rFont val="Calibri"/>
        <family val="2"/>
      </rPr>
      <t xml:space="preserve"> </t>
    </r>
    <r>
      <rPr>
        <sz val="20"/>
        <color theme="0" tint="-4.9989318521683403E-2"/>
        <rFont val="Calibri"/>
        <family val="2"/>
      </rPr>
      <t>)</t>
    </r>
  </si>
  <si>
    <r>
      <t xml:space="preserve">VALOR (R$)
</t>
    </r>
    <r>
      <rPr>
        <sz val="16"/>
        <color theme="0" tint="-4.9989318521683403E-2"/>
        <rFont val="Calibri"/>
        <family val="2"/>
      </rPr>
      <t>(</t>
    </r>
    <r>
      <rPr>
        <b/>
        <sz val="16"/>
        <color theme="0" tint="-4.9989318521683403E-2"/>
        <rFont val="Calibri"/>
        <family val="2"/>
      </rPr>
      <t xml:space="preserve"> </t>
    </r>
    <r>
      <rPr>
        <i/>
        <sz val="16"/>
        <color theme="0" tint="-4.9989318521683403E-2"/>
        <rFont val="Calibri"/>
        <family val="2"/>
      </rPr>
      <t>base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i/>
        <vertAlign val="subscript"/>
        <sz val="16"/>
        <color theme="0" tint="-4.9989318521683403E-2"/>
        <rFont val="Calibri"/>
        <family val="2"/>
      </rPr>
      <t xml:space="preserve"> </t>
    </r>
    <r>
      <rPr>
        <sz val="16"/>
        <color theme="0" tint="-4.9989318521683403E-2"/>
        <rFont val="Calibri"/>
        <family val="2"/>
      </rPr>
      <t>)</t>
    </r>
  </si>
  <si>
    <r>
      <t xml:space="preserve">FATOR DE RISCO  </t>
    </r>
    <r>
      <rPr>
        <b/>
        <sz val="14"/>
        <color theme="0" tint="-4.9989318521683403E-2"/>
        <rFont val="Calibri"/>
        <family val="2"/>
      </rPr>
      <t xml:space="preserve">(  </t>
    </r>
    <r>
      <rPr>
        <i/>
        <sz val="16"/>
        <color theme="0" tint="-4.9989318521683403E-2"/>
        <rFont val="Calibri"/>
        <family val="2"/>
      </rPr>
      <t>fator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i/>
        <sz val="16"/>
        <color theme="0" tint="-4.9989318521683403E-2"/>
        <rFont val="Times New Roman"/>
        <family val="1"/>
      </rPr>
      <t xml:space="preserve"> </t>
    </r>
    <r>
      <rPr>
        <b/>
        <sz val="14"/>
        <color theme="0" tint="-4.9989318521683403E-2"/>
        <rFont val="Calibri"/>
        <family val="2"/>
      </rPr>
      <t>)</t>
    </r>
  </si>
  <si>
    <r>
      <rPr>
        <b/>
        <sz val="14"/>
        <color theme="0" tint="-4.9989318521683403E-2"/>
        <rFont val="Calibri"/>
        <family val="2"/>
      </rPr>
      <t>TAXA DE JUROS CONTRATUAL</t>
    </r>
    <r>
      <rPr>
        <b/>
        <sz val="16"/>
        <color theme="0" tint="-4.9989318521683403E-2"/>
        <rFont val="Calibri"/>
        <family val="2"/>
      </rPr>
      <t xml:space="preserve">
</t>
    </r>
    <r>
      <rPr>
        <b/>
        <sz val="14"/>
        <color theme="0" tint="-4.9989318521683403E-2"/>
        <rFont val="Calibri"/>
        <family val="2"/>
      </rPr>
      <t xml:space="preserve">( </t>
    </r>
    <r>
      <rPr>
        <b/>
        <i/>
        <sz val="14"/>
        <color theme="0" tint="-4.9989318521683403E-2"/>
        <rFont val="Times New Roman"/>
        <family val="1"/>
      </rPr>
      <t>x</t>
    </r>
    <r>
      <rPr>
        <b/>
        <sz val="14"/>
        <color theme="0" tint="-4.9989318521683403E-2"/>
        <rFont val="Calibri"/>
        <family val="2"/>
      </rPr>
      <t>)</t>
    </r>
  </si>
  <si>
    <r>
      <rPr>
        <b/>
        <sz val="14"/>
        <color theme="0" tint="-4.9989318521683403E-2"/>
        <rFont val="Calibri"/>
        <family val="2"/>
      </rPr>
      <t>PMBAC  (R$)</t>
    </r>
    <r>
      <rPr>
        <b/>
        <sz val="16"/>
        <color theme="0" tint="-4.9989318521683403E-2"/>
        <rFont val="Calibri"/>
        <family val="2"/>
      </rPr>
      <t xml:space="preserve">
</t>
    </r>
    <r>
      <rPr>
        <b/>
        <sz val="14"/>
        <color theme="0" tint="-4.9989318521683403E-2"/>
        <rFont val="Calibri"/>
        <family val="2"/>
      </rPr>
      <t xml:space="preserve">( </t>
    </r>
    <r>
      <rPr>
        <i/>
        <sz val="16"/>
        <color theme="0" tint="-4.9989318521683403E-2"/>
        <rFont val="Calibri"/>
        <family val="2"/>
      </rPr>
      <t>base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b/>
        <i/>
        <vertAlign val="subscript"/>
        <sz val="14"/>
        <color theme="0" tint="-4.9989318521683403E-2"/>
        <rFont val="Calibri"/>
        <family val="2"/>
      </rPr>
      <t xml:space="preserve"> </t>
    </r>
    <r>
      <rPr>
        <b/>
        <sz val="14"/>
        <color theme="0" tint="-4.9989318521683403E-2"/>
        <rFont val="Calibri"/>
        <family val="2"/>
      </rPr>
      <t>)</t>
    </r>
  </si>
  <si>
    <r>
      <t xml:space="preserve">FATOR DE RISCO 
</t>
    </r>
    <r>
      <rPr>
        <b/>
        <sz val="14"/>
        <color theme="0" tint="-4.9989318521683403E-2"/>
        <rFont val="Calibri"/>
        <family val="2"/>
      </rPr>
      <t xml:space="preserve">(  </t>
    </r>
    <r>
      <rPr>
        <i/>
        <sz val="16"/>
        <color theme="0" tint="-4.9989318521683403E-2"/>
        <rFont val="Calibri"/>
        <family val="2"/>
      </rPr>
      <t>fator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i/>
        <sz val="16"/>
        <color theme="0" tint="-4.9989318521683403E-2"/>
        <rFont val="Times New Roman"/>
        <family val="1"/>
      </rPr>
      <t xml:space="preserve"> </t>
    </r>
    <r>
      <rPr>
        <b/>
        <sz val="14"/>
        <color theme="0" tint="-4.9989318521683403E-2"/>
        <rFont val="Calibri"/>
        <family val="2"/>
      </rPr>
      <t>)</t>
    </r>
  </si>
  <si>
    <r>
      <rPr>
        <b/>
        <sz val="14"/>
        <color theme="0" tint="-4.9989318521683403E-2"/>
        <rFont val="Calibri"/>
        <family val="2"/>
      </rPr>
      <t>PMBAC  (R$)</t>
    </r>
    <r>
      <rPr>
        <b/>
        <sz val="16"/>
        <color theme="0" tint="-4.9989318521683403E-2"/>
        <rFont val="Calibri"/>
        <family val="2"/>
      </rPr>
      <t xml:space="preserve">
</t>
    </r>
    <r>
      <rPr>
        <sz val="14"/>
        <color theme="0" tint="-4.9989318521683403E-2"/>
        <rFont val="Calibri"/>
        <family val="2"/>
      </rPr>
      <t>(</t>
    </r>
    <r>
      <rPr>
        <b/>
        <sz val="14"/>
        <color theme="0" tint="-4.9989318521683403E-2"/>
        <rFont val="Calibri"/>
        <family val="2"/>
      </rPr>
      <t xml:space="preserve"> </t>
    </r>
    <r>
      <rPr>
        <i/>
        <sz val="16"/>
        <color theme="0" tint="-4.9989318521683403E-2"/>
        <rFont val="Calibri"/>
        <family val="2"/>
      </rPr>
      <t>base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i/>
        <vertAlign val="subscript"/>
        <sz val="14"/>
        <color theme="0" tint="-4.9989318521683403E-2"/>
        <rFont val="Calibri"/>
        <family val="2"/>
      </rPr>
      <t xml:space="preserve"> </t>
    </r>
    <r>
      <rPr>
        <sz val="14"/>
        <color theme="0" tint="-4.9989318521683403E-2"/>
        <rFont val="Calibri"/>
        <family val="2"/>
      </rPr>
      <t>)</t>
    </r>
  </si>
  <si>
    <r>
      <t xml:space="preserve">TAXA DE JUROS CONTRATUAL REFERENTE A COBERTURA DE MORTE  ( </t>
    </r>
    <r>
      <rPr>
        <b/>
        <i/>
        <sz val="14"/>
        <color theme="0" tint="-4.9989318521683403E-2"/>
        <rFont val="Times New Roman"/>
        <family val="1"/>
      </rPr>
      <t>x</t>
    </r>
    <r>
      <rPr>
        <b/>
        <sz val="14"/>
        <color theme="0" tint="-4.9989318521683403E-2"/>
        <rFont val="Calibri"/>
        <family val="2"/>
      </rPr>
      <t xml:space="preserve"> )</t>
    </r>
  </si>
  <si>
    <r>
      <rPr>
        <b/>
        <sz val="14"/>
        <color theme="0" tint="-4.9989318521683403E-2"/>
        <rFont val="Calibri"/>
        <family val="2"/>
      </rPr>
      <t xml:space="preserve">TAXA DE JUROS CONTRATUAL REFERENTE A COBERTURA DE SOBREVIVÊNCIA  ( </t>
    </r>
    <r>
      <rPr>
        <b/>
        <i/>
        <sz val="14"/>
        <color theme="0" tint="-4.9989318521683403E-2"/>
        <rFont val="Times New Roman"/>
        <family val="1"/>
      </rPr>
      <t>y</t>
    </r>
    <r>
      <rPr>
        <b/>
        <sz val="14"/>
        <color theme="0" tint="-4.9989318521683403E-2"/>
        <rFont val="Calibri"/>
        <family val="2"/>
      </rPr>
      <t xml:space="preserve"> )</t>
    </r>
    <r>
      <rPr>
        <b/>
        <sz val="16"/>
        <color theme="0" tint="-4.9989318521683403E-2"/>
        <rFont val="Calibri"/>
        <family val="2"/>
      </rPr>
      <t xml:space="preserve">
</t>
    </r>
    <r>
      <rPr>
        <sz val="14"/>
        <color theme="0" tint="-4.9989318521683403E-2"/>
        <rFont val="Calibri"/>
        <family val="2"/>
      </rPr>
      <t>(</t>
    </r>
    <r>
      <rPr>
        <b/>
        <sz val="14"/>
        <color theme="0" tint="-4.9989318521683403E-2"/>
        <rFont val="Calibri"/>
        <family val="2"/>
      </rPr>
      <t xml:space="preserve"> </t>
    </r>
    <r>
      <rPr>
        <i/>
        <sz val="14"/>
        <color theme="0" tint="-4.9989318521683403E-2"/>
        <rFont val="Calibri"/>
        <family val="2"/>
      </rPr>
      <t>PMBAC.Mort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i/>
        <vertAlign val="subscript"/>
        <sz val="14"/>
        <color theme="0" tint="-4.9989318521683403E-2"/>
        <rFont val="Calibri"/>
        <family val="2"/>
      </rPr>
      <t xml:space="preserve"> </t>
    </r>
    <r>
      <rPr>
        <sz val="14"/>
        <color theme="0" tint="-4.9989318521683403E-2"/>
        <rFont val="Calibri"/>
        <family val="2"/>
      </rPr>
      <t>)</t>
    </r>
  </si>
  <si>
    <r>
      <t xml:space="preserve">TAXA DE JUROS CONTRATUAL  ( </t>
    </r>
    <r>
      <rPr>
        <i/>
        <sz val="16"/>
        <color theme="0" tint="-4.9989318521683403E-2"/>
        <rFont val="Times New Roman"/>
        <family val="1"/>
      </rPr>
      <t>x</t>
    </r>
    <r>
      <rPr>
        <b/>
        <sz val="14"/>
        <color theme="0" tint="-4.9989318521683403E-2"/>
        <rFont val="Calibri"/>
        <family val="2"/>
      </rPr>
      <t xml:space="preserve"> )</t>
    </r>
  </si>
  <si>
    <r>
      <t>PMBC</t>
    </r>
    <r>
      <rPr>
        <b/>
        <vertAlign val="subscript"/>
        <sz val="14"/>
        <color theme="0" tint="-4.9989318521683403E-2"/>
        <rFont val="Calibri"/>
        <family val="2"/>
      </rPr>
      <t>1</t>
    </r>
    <r>
      <rPr>
        <b/>
        <sz val="14"/>
        <color theme="0" tint="-4.9989318521683403E-2"/>
        <rFont val="Calibri"/>
        <family val="2"/>
      </rPr>
      <t xml:space="preserve">  (R$)
( </t>
    </r>
    <r>
      <rPr>
        <i/>
        <sz val="16"/>
        <color theme="0" tint="-4.9989318521683403E-2"/>
        <rFont val="Calibri"/>
        <family val="2"/>
      </rPr>
      <t>base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b/>
        <sz val="14"/>
        <color theme="0" tint="-4.9989318521683403E-2"/>
        <rFont val="Calibri"/>
        <family val="2"/>
      </rPr>
      <t xml:space="preserve"> )</t>
    </r>
  </si>
  <si>
    <r>
      <t xml:space="preserve">FATOR DE RISCO 
(  </t>
    </r>
    <r>
      <rPr>
        <i/>
        <sz val="16"/>
        <color theme="0" tint="-4.9989318521683403E-2"/>
        <rFont val="Calibri"/>
        <family val="2"/>
      </rPr>
      <t>fator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b/>
        <sz val="14"/>
        <color theme="0" tint="-4.9989318521683403E-2"/>
        <rFont val="Calibri"/>
        <family val="2"/>
      </rPr>
      <t xml:space="preserve"> )</t>
    </r>
  </si>
  <si>
    <r>
      <t>PMBC</t>
    </r>
    <r>
      <rPr>
        <b/>
        <vertAlign val="subscript"/>
        <sz val="14"/>
        <color theme="0" tint="-4.9989318521683403E-2"/>
        <rFont val="Calibri"/>
        <family val="2"/>
      </rPr>
      <t>2</t>
    </r>
    <r>
      <rPr>
        <b/>
        <sz val="14"/>
        <color theme="0" tint="-4.9989318521683403E-2"/>
        <rFont val="Calibri"/>
        <family val="2"/>
      </rPr>
      <t xml:space="preserve">  (R$)
( </t>
    </r>
    <r>
      <rPr>
        <i/>
        <sz val="16"/>
        <color theme="0" tint="-4.9989318521683403E-2"/>
        <rFont val="Calibri"/>
        <family val="2"/>
      </rPr>
      <t>base</t>
    </r>
    <r>
      <rPr>
        <i/>
        <vertAlign val="subscript"/>
        <sz val="16"/>
        <color theme="0" tint="-4.9989318521683403E-2"/>
        <rFont val="Times New Roman"/>
        <family val="1"/>
      </rPr>
      <t>j</t>
    </r>
    <r>
      <rPr>
        <b/>
        <sz val="14"/>
        <color theme="0" tint="-4.9989318521683403E-2"/>
        <rFont val="Calibri"/>
        <family val="2"/>
      </rPr>
      <t xml:space="preserve"> )</t>
    </r>
  </si>
  <si>
    <r>
      <t xml:space="preserve">FATOR DE RISCO 
(  </t>
    </r>
    <r>
      <rPr>
        <i/>
        <sz val="16"/>
        <color theme="0" tint="-4.9989318521683403E-2"/>
        <rFont val="Calibri"/>
        <family val="2"/>
      </rPr>
      <t>fator</t>
    </r>
    <r>
      <rPr>
        <i/>
        <vertAlign val="subscript"/>
        <sz val="16"/>
        <color theme="0" tint="-4.9989318521683403E-2"/>
        <rFont val="Times New Roman"/>
        <family val="1"/>
      </rPr>
      <t>j</t>
    </r>
    <r>
      <rPr>
        <b/>
        <sz val="14"/>
        <color theme="0" tint="-4.9989318521683403E-2"/>
        <rFont val="Calibri"/>
        <family val="2"/>
      </rPr>
      <t xml:space="preserve"> )</t>
    </r>
  </si>
  <si>
    <r>
      <t xml:space="preserve">PMBAC  (R$)
( </t>
    </r>
    <r>
      <rPr>
        <b/>
        <i/>
        <sz val="14"/>
        <color theme="0" tint="-4.9989318521683403E-2"/>
        <rFont val="Calibri"/>
        <family val="2"/>
      </rPr>
      <t>base</t>
    </r>
    <r>
      <rPr>
        <b/>
        <i/>
        <vertAlign val="subscript"/>
        <sz val="14"/>
        <color theme="0" tint="-4.9989318521683403E-2"/>
        <rFont val="Times New Roman"/>
        <family val="1"/>
      </rPr>
      <t>i</t>
    </r>
    <r>
      <rPr>
        <b/>
        <sz val="14"/>
        <color theme="0" tint="-4.9989318521683403E-2"/>
        <rFont val="Calibri"/>
        <family val="2"/>
      </rPr>
      <t xml:space="preserve"> )</t>
    </r>
  </si>
  <si>
    <r>
      <t xml:space="preserve">COBERTURAS DISTINTAS DE SOBREVIVÊNCIA
( </t>
    </r>
    <r>
      <rPr>
        <i/>
        <sz val="16"/>
        <color theme="0" tint="-4.9989318521683403E-2"/>
        <rFont val="Times New Roman"/>
        <family val="1"/>
      </rPr>
      <t>C.risco</t>
    </r>
    <r>
      <rPr>
        <b/>
        <sz val="14"/>
        <color theme="0" tint="-4.9989318521683403E-2"/>
        <rFont val="Calibri"/>
        <family val="2"/>
      </rPr>
      <t xml:space="preserve"> )</t>
    </r>
  </si>
  <si>
    <r>
      <t xml:space="preserve">COBERTURAS DE 
SOBREVIVÊNCIA
( </t>
    </r>
    <r>
      <rPr>
        <i/>
        <sz val="16"/>
        <color theme="0" tint="-4.9989318521683403E-2"/>
        <rFont val="Times New Roman"/>
        <family val="1"/>
      </rPr>
      <t>C.sobr</t>
    </r>
    <r>
      <rPr>
        <b/>
        <sz val="14"/>
        <color theme="0" tint="-4.9989318521683403E-2"/>
        <rFont val="Calibri"/>
        <family val="2"/>
      </rPr>
      <t xml:space="preserve"> )</t>
    </r>
  </si>
  <si>
    <r>
      <t xml:space="preserve">FATOR DE RISCO 
(  </t>
    </r>
    <r>
      <rPr>
        <i/>
        <sz val="16"/>
        <color theme="0" tint="-4.9989318521683403E-2"/>
        <rFont val="Times New Roman"/>
        <family val="1"/>
      </rPr>
      <t>frisco</t>
    </r>
    <r>
      <rPr>
        <b/>
        <sz val="14"/>
        <color theme="0" tint="-4.9989318521683403E-2"/>
        <rFont val="Calibri"/>
        <family val="2"/>
      </rPr>
      <t xml:space="preserve"> )</t>
    </r>
  </si>
  <si>
    <r>
      <t xml:space="preserve">FATOR DE RISCO 
(  </t>
    </r>
    <r>
      <rPr>
        <i/>
        <sz val="16"/>
        <color theme="0" tint="-4.9989318521683403E-2"/>
        <rFont val="Times New Roman"/>
        <family val="1"/>
      </rPr>
      <t>fsobr</t>
    </r>
    <r>
      <rPr>
        <b/>
        <sz val="14"/>
        <color theme="0" tint="-4.9989318521683403E-2"/>
        <rFont val="Calibri"/>
        <family val="2"/>
      </rPr>
      <t xml:space="preserve"> )</t>
    </r>
  </si>
  <si>
    <t>COBERTURA DE MORTE</t>
  </si>
  <si>
    <r>
      <rPr>
        <b/>
        <sz val="14"/>
        <color theme="0" tint="-4.9989318521683403E-2"/>
        <rFont val="Calibri"/>
        <family val="2"/>
      </rPr>
      <t>PMBAC  (R$)</t>
    </r>
    <r>
      <rPr>
        <b/>
        <sz val="16"/>
        <color theme="0" tint="-4.9989318521683403E-2"/>
        <rFont val="Calibri"/>
        <family val="2"/>
      </rPr>
      <t xml:space="preserve">
</t>
    </r>
    <r>
      <rPr>
        <sz val="14"/>
        <color theme="0" tint="-4.9989318521683403E-2"/>
        <rFont val="Calibri"/>
        <family val="2"/>
      </rPr>
      <t>(</t>
    </r>
    <r>
      <rPr>
        <b/>
        <sz val="14"/>
        <color theme="0" tint="-4.9989318521683403E-2"/>
        <rFont val="Calibri"/>
        <family val="2"/>
      </rPr>
      <t xml:space="preserve"> </t>
    </r>
    <r>
      <rPr>
        <i/>
        <sz val="14"/>
        <color theme="0" tint="-4.9989318521683403E-2"/>
        <rFont val="Calibri"/>
        <family val="2"/>
      </rPr>
      <t>PMBAC.Mort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i/>
        <vertAlign val="subscript"/>
        <sz val="14"/>
        <color theme="0" tint="-4.9989318521683403E-2"/>
        <rFont val="Calibri"/>
        <family val="2"/>
      </rPr>
      <t xml:space="preserve"> </t>
    </r>
    <r>
      <rPr>
        <sz val="14"/>
        <color theme="0" tint="-4.9989318521683403E-2"/>
        <rFont val="Calibri"/>
        <family val="2"/>
      </rPr>
      <t>)</t>
    </r>
  </si>
  <si>
    <r>
      <t xml:space="preserve">FATOR DE RISCO
</t>
    </r>
    <r>
      <rPr>
        <b/>
        <sz val="14"/>
        <color theme="0" tint="-4.9989318521683403E-2"/>
        <rFont val="Calibri"/>
        <family val="2"/>
      </rPr>
      <t xml:space="preserve">(  </t>
    </r>
    <r>
      <rPr>
        <i/>
        <sz val="16"/>
        <color theme="0" tint="-4.9989318521683403E-2"/>
        <rFont val="Calibri"/>
        <family val="2"/>
      </rPr>
      <t>Fator.Mort.Cap.Unico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i/>
        <sz val="16"/>
        <color theme="0" tint="-4.9989318521683403E-2"/>
        <rFont val="Times New Roman"/>
        <family val="1"/>
      </rPr>
      <t xml:space="preserve"> </t>
    </r>
    <r>
      <rPr>
        <b/>
        <sz val="14"/>
        <color theme="0" tint="-4.9989318521683403E-2"/>
        <rFont val="Calibri"/>
        <family val="2"/>
      </rPr>
      <t>)</t>
    </r>
  </si>
  <si>
    <t>COBERTURA DE SOBREVIVÊNCIA</t>
  </si>
  <si>
    <r>
      <t xml:space="preserve">FATOR DE RISCO
</t>
    </r>
    <r>
      <rPr>
        <b/>
        <sz val="14"/>
        <color theme="0" tint="-4.9989318521683403E-2"/>
        <rFont val="Calibri"/>
        <family val="2"/>
      </rPr>
      <t xml:space="preserve">(  </t>
    </r>
    <r>
      <rPr>
        <i/>
        <sz val="16"/>
        <color theme="0" tint="-4.9989318521683403E-2"/>
        <rFont val="Calibri"/>
        <family val="2"/>
      </rPr>
      <t>Fator.Dotal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i/>
        <sz val="16"/>
        <color theme="0" tint="-4.9989318521683403E-2"/>
        <rFont val="Times New Roman"/>
        <family val="1"/>
      </rPr>
      <t xml:space="preserve"> </t>
    </r>
    <r>
      <rPr>
        <b/>
        <sz val="14"/>
        <color theme="0" tint="-4.9989318521683403E-2"/>
        <rFont val="Calibri"/>
        <family val="2"/>
      </rPr>
      <t>)</t>
    </r>
  </si>
  <si>
    <r>
      <rPr>
        <b/>
        <sz val="14"/>
        <color theme="0" tint="-4.9989318521683403E-2"/>
        <rFont val="Calibri"/>
        <family val="2"/>
      </rPr>
      <t>PMBAC  (R$)</t>
    </r>
    <r>
      <rPr>
        <b/>
        <sz val="16"/>
        <color theme="0" tint="-4.9989318521683403E-2"/>
        <rFont val="Calibri"/>
        <family val="2"/>
      </rPr>
      <t xml:space="preserve">
</t>
    </r>
    <r>
      <rPr>
        <sz val="14"/>
        <color theme="0" tint="-4.9989318521683403E-2"/>
        <rFont val="Calibri"/>
        <family val="2"/>
      </rPr>
      <t>(</t>
    </r>
    <r>
      <rPr>
        <b/>
        <sz val="14"/>
        <color theme="0" tint="-4.9989318521683403E-2"/>
        <rFont val="Calibri"/>
        <family val="2"/>
      </rPr>
      <t xml:space="preserve"> </t>
    </r>
    <r>
      <rPr>
        <i/>
        <sz val="14"/>
        <color theme="0" tint="-4.9989318521683403E-2"/>
        <rFont val="Calibri"/>
        <family val="2"/>
      </rPr>
      <t>PMBAC.Sobr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i/>
        <vertAlign val="subscript"/>
        <sz val="14"/>
        <color theme="0" tint="-4.9989318521683403E-2"/>
        <rFont val="Calibri"/>
        <family val="2"/>
      </rPr>
      <t xml:space="preserve"> </t>
    </r>
    <r>
      <rPr>
        <sz val="14"/>
        <color theme="0" tint="-4.9989318521683403E-2"/>
        <rFont val="Calibri"/>
        <family val="2"/>
      </rPr>
      <t>)</t>
    </r>
  </si>
  <si>
    <t>ÍNDICE DE ATUALIZAÇÃO</t>
  </si>
  <si>
    <t>TR</t>
  </si>
  <si>
    <t>Diferente de TR</t>
  </si>
  <si>
    <t>POSSUI GARANTIA DE TÁBUA CONTRATUAL ?</t>
  </si>
  <si>
    <r>
      <t>R.PMBC</t>
    </r>
    <r>
      <rPr>
        <b/>
        <vertAlign val="subscript"/>
        <sz val="18"/>
        <color theme="0" tint="-4.9989318521683403E-2"/>
        <rFont val="Calibri"/>
        <family val="2"/>
      </rPr>
      <t>1</t>
    </r>
    <r>
      <rPr>
        <b/>
        <sz val="18"/>
        <color theme="0" tint="-4.9989318521683403E-2"/>
        <rFont val="Calibri"/>
        <family val="2"/>
      </rPr>
      <t xml:space="preserve"> (R$)</t>
    </r>
  </si>
  <si>
    <t>POSSUI GARANTIA
DE TÁBUA
 CONTRATUAL ?</t>
  </si>
  <si>
    <r>
      <t>R.PMBC</t>
    </r>
    <r>
      <rPr>
        <b/>
        <vertAlign val="subscript"/>
        <sz val="18"/>
        <color theme="0" tint="-4.9989318521683403E-2"/>
        <rFont val="Calibri"/>
        <family val="2"/>
      </rPr>
      <t>2</t>
    </r>
    <r>
      <rPr>
        <b/>
        <sz val="18"/>
        <color theme="0" tint="-4.9989318521683403E-2"/>
        <rFont val="Calibri"/>
        <family val="2"/>
      </rPr>
      <t xml:space="preserve"> (R$)</t>
    </r>
  </si>
  <si>
    <t>EXPECTATIVA DE 
VIDA COMPLETA DA 
TÁBUA CONTRATUAL
AOS 60 ANOS</t>
  </si>
  <si>
    <t>Sim
(Tábua BR-EMS)</t>
  </si>
  <si>
    <t>Sim
(Tábua diferente
da BR-EMS)</t>
  </si>
  <si>
    <r>
      <t xml:space="preserve">FATOR DE RISCO DO
PERÍODO DE DIFERIMENTO
(  </t>
    </r>
    <r>
      <rPr>
        <i/>
        <sz val="16"/>
        <color theme="0" tint="-4.9989318521683403E-2"/>
        <rFont val="Calibri"/>
        <family val="2"/>
      </rPr>
      <t>fator_dif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b/>
        <sz val="14"/>
        <color theme="0" tint="-4.9989318521683403E-2"/>
        <rFont val="Calibri"/>
        <family val="2"/>
      </rPr>
      <t xml:space="preserve"> )</t>
    </r>
  </si>
  <si>
    <r>
      <t xml:space="preserve">FATOR DE RISCO DO
PERÍODO DE CONCESSÃO
(  </t>
    </r>
    <r>
      <rPr>
        <i/>
        <sz val="16"/>
        <color theme="0" tint="-4.9989318521683403E-2"/>
        <rFont val="Calibri"/>
        <family val="2"/>
      </rPr>
      <t>fator_con</t>
    </r>
    <r>
      <rPr>
        <i/>
        <vertAlign val="subscript"/>
        <sz val="16"/>
        <color theme="0" tint="-4.9989318521683403E-2"/>
        <rFont val="Times New Roman"/>
        <family val="1"/>
      </rPr>
      <t>i</t>
    </r>
    <r>
      <rPr>
        <b/>
        <sz val="14"/>
        <color theme="0" tint="-4.9989318521683403E-2"/>
        <rFont val="Calibri"/>
        <family val="2"/>
      </rPr>
      <t xml:space="preserve"> )</t>
    </r>
  </si>
  <si>
    <r>
      <t xml:space="preserve">Reduzido
</t>
    </r>
    <r>
      <rPr>
        <sz val="13"/>
        <rFont val="Calibri"/>
        <family val="2"/>
        <scheme val="minor"/>
      </rPr>
      <t>(Apenas para as parcelas de danos)</t>
    </r>
  </si>
  <si>
    <t>Fórmula Padrão SUSEP (Resolução CNSP nº 321/2015)</t>
  </si>
  <si>
    <t>ÍNDICE DE 
ATUALIZAÇÃO</t>
  </si>
  <si>
    <t>TIPO DE CAPITALIZAÇÃO</t>
  </si>
  <si>
    <r>
      <t xml:space="preserve">PMBAC  (R$)
( </t>
    </r>
    <r>
      <rPr>
        <i/>
        <sz val="16"/>
        <color theme="0"/>
        <rFont val="Calibri"/>
        <family val="2"/>
      </rPr>
      <t>base</t>
    </r>
    <r>
      <rPr>
        <i/>
        <vertAlign val="subscript"/>
        <sz val="16"/>
        <color theme="0"/>
        <rFont val="Times New Roman"/>
        <family val="1"/>
      </rPr>
      <t>i</t>
    </r>
    <r>
      <rPr>
        <b/>
        <sz val="14"/>
        <color theme="0"/>
        <rFont val="Calibri"/>
        <family val="2"/>
      </rPr>
      <t xml:space="preserve"> )</t>
    </r>
  </si>
  <si>
    <r>
      <t xml:space="preserve">PMBAC (R$)
( </t>
    </r>
    <r>
      <rPr>
        <i/>
        <sz val="16"/>
        <color theme="0"/>
        <rFont val="Calibri"/>
        <family val="2"/>
      </rPr>
      <t>base</t>
    </r>
    <r>
      <rPr>
        <i/>
        <vertAlign val="subscript"/>
        <sz val="16"/>
        <color theme="0"/>
        <rFont val="Times New Roman"/>
        <family val="1"/>
      </rPr>
      <t>i</t>
    </r>
    <r>
      <rPr>
        <b/>
        <sz val="14"/>
        <color theme="0"/>
        <rFont val="Calibri"/>
        <family val="2"/>
      </rPr>
      <t xml:space="preserve"> )</t>
    </r>
  </si>
  <si>
    <t>Total PMBAC:</t>
  </si>
  <si>
    <t>EXPECTATIVA DE VIDA AOS 30 ANOS, SEGUNDO A TÁBUA CONTRATUAL DA FASE DE DIFERIMENTO</t>
  </si>
  <si>
    <t>Atuarial</t>
  </si>
  <si>
    <t>Financeira</t>
  </si>
  <si>
    <r>
      <t xml:space="preserve">TAXA DE JUROS CONTRATUAL  DA FASE DE DIFERIMENTO ( </t>
    </r>
    <r>
      <rPr>
        <i/>
        <sz val="16"/>
        <color theme="0"/>
        <rFont val="Times New Roman"/>
        <family val="1"/>
      </rPr>
      <t>x</t>
    </r>
    <r>
      <rPr>
        <b/>
        <sz val="14"/>
        <color theme="0"/>
        <rFont val="Calibri"/>
        <family val="2"/>
      </rPr>
      <t xml:space="preserve"> )</t>
    </r>
  </si>
  <si>
    <t>PAGAMENTO DE BENEFÍCIO EXCLUSIVAMENTE SOB A FORMA DE RENDA CERTA?</t>
  </si>
  <si>
    <t>EXPECTATIVA DE VIDA AOS 60 ANOS, SEGUNDO A TÁBUA CONTRATUAL DA FASE DE CONCESSÃO</t>
  </si>
  <si>
    <t>Não (Tábua BR-EMS)</t>
  </si>
  <si>
    <t>Não (Tábua diferente da BR-EMS)</t>
  </si>
  <si>
    <t xml:space="preserve">    MATRIZ DE FATORES DE CORRELAÇÃO ENTRE OS SEGMENTOS DE MERCADO "i' E "j"  - RISCO DE EMISSÃO/PRECIFICAÇÃO  ( ρ i , j   )</t>
  </si>
  <si>
    <t>Risco de Emissão/Precificação</t>
  </si>
  <si>
    <t>Risco de Provisão de Sinistros</t>
  </si>
  <si>
    <t>Risco das Provisões de Eventos Ocorridos</t>
  </si>
  <si>
    <t>Risco das Coberturas de Risco estruturadas no Regime Financeiro de Repartição</t>
  </si>
  <si>
    <t>Risco das Coberturas de Risco estruturadas no Regime Financeiro de Capitalização</t>
  </si>
  <si>
    <t>Risco dos Planos Dotais Puros</t>
  </si>
  <si>
    <t>Risco dos Planos Dotais Mistos</t>
  </si>
  <si>
    <t>Risco das Provisões Matemáticas de Benefícios Concedidos</t>
  </si>
  <si>
    <t>Risco das PMBAC dos Planos sem Garantia de Remuneração Mínima e de Atualização de Valores Durante o Período de Diferimento</t>
  </si>
  <si>
    <t xml:space="preserve">Risco das Provisões Matemáticas de Benefícios a Conceder, para a Cobertura de Sobrevivência, dos Planos que Garantam, durante o Período de Diferimento, </t>
  </si>
  <si>
    <t>Risco as Coberturas de Sobrevivência</t>
  </si>
  <si>
    <t>Risco das Despesas Administrativas</t>
  </si>
  <si>
    <t>PDR</t>
  </si>
  <si>
    <t>PSL</t>
  </si>
  <si>
    <t>Soma dos valores das provisões de despesas relacionadas (R$)</t>
  </si>
  <si>
    <t>Soma dos valores das provisões de sinistros a liquidar (R$)</t>
  </si>
  <si>
    <r>
      <t xml:space="preserve">R.prov.vi.prev  =  </t>
    </r>
    <r>
      <rPr>
        <i/>
        <sz val="16"/>
        <rFont val="Times New Roman"/>
        <family val="1"/>
      </rPr>
      <t>fator de risco</t>
    </r>
    <r>
      <rPr>
        <i/>
        <sz val="18"/>
        <rFont val="Calibri"/>
        <family val="2"/>
      </rPr>
      <t xml:space="preserve"> </t>
    </r>
    <r>
      <rPr>
        <i/>
        <sz val="16"/>
        <rFont val="Calibri"/>
        <family val="2"/>
      </rPr>
      <t>x</t>
    </r>
    <r>
      <rPr>
        <i/>
        <sz val="18"/>
        <rFont val="Calibri"/>
        <family val="2"/>
      </rPr>
      <t xml:space="preserve"> (</t>
    </r>
    <r>
      <rPr>
        <i/>
        <sz val="16"/>
        <rFont val="Times New Roman"/>
        <family val="1"/>
      </rPr>
      <t>IBNR</t>
    </r>
    <r>
      <rPr>
        <i/>
        <sz val="16"/>
        <rFont val="Calibri"/>
        <family val="2"/>
      </rPr>
      <t xml:space="preserve"> + </t>
    </r>
    <r>
      <rPr>
        <i/>
        <sz val="16"/>
        <rFont val="Times New Roman"/>
        <family val="1"/>
      </rPr>
      <t>PSL + PDR</t>
    </r>
    <r>
      <rPr>
        <i/>
        <sz val="16"/>
        <rFont val="Calibri"/>
        <family val="2"/>
      </rPr>
      <t xml:space="preserve"> - </t>
    </r>
    <r>
      <rPr>
        <i/>
        <sz val="16"/>
        <rFont val="Times New Roman"/>
        <family val="1"/>
      </rPr>
      <t>ER</t>
    </r>
    <r>
      <rPr>
        <i/>
        <sz val="18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</si>
</sst>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-* #,##0.0_-;\-* #,##0.0_-;_-* &quot;-&quot;??_-;_-@_-"/>
    <numFmt numFmtId="168" formatCode="_-* #,##0_-;\-* #,##0_-;_-* &quot;-&quot;??_-;_-@_-"/>
    <numFmt numFmtId="169" formatCode="_-* #,##0.0000_-;\-* #,##0.0000_-;_-* &quot;-&quot;??_-;_-@_-"/>
    <numFmt numFmtId="170" formatCode="_-* #,##0.0000000_-;\-* #,##0.0000000_-;_-* &quot;-&quot;??_-;_-@_-"/>
    <numFmt numFmtId="171" formatCode="_(* #,##0.00000_);_(* \(#,##0.00000\);_(* &quot;-&quot;??_);_(@_)"/>
    <numFmt numFmtId="172" formatCode="#,##0.00;[Red]\(#,##0.00\)"/>
    <numFmt numFmtId="173" formatCode="#,##0.00_);[Red]\(#,##0.00\)"/>
    <numFmt numFmtId="174" formatCode="#,##0;[Red]\(#,##0\)"/>
    <numFmt numFmtId="175" formatCode="0.0000"/>
    <numFmt numFmtId="176" formatCode="#,##0.00;[Red]#,##0.00"/>
  </numFmts>
  <fonts count="7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i/>
      <sz val="18"/>
      <name val="Calibri"/>
      <family val="2"/>
    </font>
    <font>
      <sz val="14"/>
      <color indexed="22"/>
      <name val="Calibri"/>
      <family val="2"/>
    </font>
    <font>
      <i/>
      <sz val="16"/>
      <name val="Times New Roman"/>
      <family val="1"/>
    </font>
    <font>
      <i/>
      <sz val="16"/>
      <name val="Calibri"/>
      <family val="2"/>
    </font>
    <font>
      <sz val="14"/>
      <name val="Calibri"/>
      <family val="2"/>
    </font>
    <font>
      <i/>
      <sz val="14"/>
      <name val="Times New Roman"/>
      <family val="1"/>
    </font>
    <font>
      <sz val="14"/>
      <color indexed="8"/>
      <name val="Calibri"/>
      <family val="2"/>
    </font>
    <font>
      <i/>
      <sz val="16"/>
      <color indexed="8"/>
      <name val="Times New Roman"/>
      <family val="1"/>
    </font>
    <font>
      <i/>
      <sz val="14"/>
      <color indexed="8"/>
      <name val="Times New Roman"/>
      <family val="1"/>
    </font>
    <font>
      <i/>
      <sz val="14"/>
      <color indexed="8"/>
      <name val="Calibri"/>
      <family val="2"/>
    </font>
    <font>
      <sz val="14"/>
      <color indexed="8"/>
      <name val="Arial"/>
      <family val="2"/>
    </font>
    <font>
      <sz val="16"/>
      <color indexed="8"/>
      <name val="Calibri"/>
      <family val="2"/>
    </font>
    <font>
      <i/>
      <sz val="18"/>
      <color indexed="8"/>
      <name val="Calibri"/>
      <family val="2"/>
    </font>
    <font>
      <i/>
      <vertAlign val="subscript"/>
      <sz val="18"/>
      <color indexed="8"/>
      <name val="Calibri"/>
      <family val="2"/>
    </font>
    <font>
      <sz val="18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i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6"/>
      <color theme="0" tint="-4.9989318521683403E-2"/>
      <name val="Calibri"/>
      <family val="2"/>
    </font>
    <font>
      <b/>
      <sz val="18"/>
      <color theme="0" tint="-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4"/>
      <color theme="0" tint="-4.9989318521683403E-2"/>
      <name val="Calibri"/>
      <family val="2"/>
    </font>
    <font>
      <b/>
      <sz val="12"/>
      <color theme="0" tint="-4.9989318521683403E-2"/>
      <name val="Calibri"/>
      <family val="2"/>
    </font>
    <font>
      <sz val="12"/>
      <color theme="0" tint="-4.9989318521683403E-2"/>
      <name val="Calibri"/>
      <family val="2"/>
    </font>
    <font>
      <b/>
      <sz val="14"/>
      <color theme="0" tint="-4.9989318521683403E-2"/>
      <name val="Calibri"/>
      <family val="2"/>
    </font>
    <font>
      <i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name val="Calibri"/>
      <family val="2"/>
      <scheme val="minor"/>
    </font>
    <font>
      <i/>
      <sz val="2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</font>
    <font>
      <i/>
      <sz val="14"/>
      <color theme="0" tint="-4.9989318521683403E-2"/>
      <name val="Calibri"/>
      <family val="2"/>
    </font>
    <font>
      <b/>
      <i/>
      <vertAlign val="subscript"/>
      <sz val="16"/>
      <color theme="0" tint="-4.9989318521683403E-2"/>
      <name val="Times New Roman"/>
      <family val="1"/>
    </font>
    <font>
      <i/>
      <sz val="16"/>
      <color theme="0" tint="-4.9989318521683403E-2"/>
      <name val="Calibri"/>
      <family val="2"/>
    </font>
    <font>
      <i/>
      <vertAlign val="subscript"/>
      <sz val="16"/>
      <color theme="0" tint="-4.9989318521683403E-2"/>
      <name val="Times New Roman"/>
      <family val="1"/>
    </font>
    <font>
      <i/>
      <vertAlign val="subscript"/>
      <sz val="16"/>
      <color theme="0" tint="-4.9989318521683403E-2"/>
      <name val="Calibri"/>
      <family val="2"/>
    </font>
    <font>
      <i/>
      <sz val="16"/>
      <color theme="0" tint="-4.9989318521683403E-2"/>
      <name val="Times New Roman"/>
      <family val="1"/>
    </font>
    <font>
      <sz val="20"/>
      <color theme="0" tint="-4.9989318521683403E-2"/>
      <name val="Calibri"/>
      <family val="2"/>
    </font>
    <font>
      <b/>
      <i/>
      <sz val="14"/>
      <color theme="0" tint="-4.9989318521683403E-2"/>
      <name val="Times New Roman"/>
      <family val="1"/>
    </font>
    <font>
      <b/>
      <i/>
      <sz val="20"/>
      <color theme="0" tint="-4.9989318521683403E-2"/>
      <name val="Calibri"/>
      <family val="2"/>
    </font>
    <font>
      <i/>
      <sz val="20"/>
      <color theme="0" tint="-4.9989318521683403E-2"/>
      <name val="Calibri"/>
      <family val="2"/>
    </font>
    <font>
      <sz val="16"/>
      <color theme="0" tint="-4.9989318521683403E-2"/>
      <name val="Calibri"/>
      <family val="2"/>
    </font>
    <font>
      <b/>
      <i/>
      <vertAlign val="subscript"/>
      <sz val="14"/>
      <color theme="0" tint="-4.9989318521683403E-2"/>
      <name val="Calibri"/>
      <family val="2"/>
    </font>
    <font>
      <i/>
      <vertAlign val="subscript"/>
      <sz val="14"/>
      <color theme="0" tint="-4.9989318521683403E-2"/>
      <name val="Calibri"/>
      <family val="2"/>
    </font>
    <font>
      <b/>
      <vertAlign val="subscript"/>
      <sz val="14"/>
      <color theme="0" tint="-4.9989318521683403E-2"/>
      <name val="Calibri"/>
      <family val="2"/>
    </font>
    <font>
      <b/>
      <sz val="18"/>
      <color theme="0" tint="-4.9989318521683403E-2"/>
      <name val="Calibri"/>
      <family val="2"/>
    </font>
    <font>
      <b/>
      <i/>
      <vertAlign val="subscript"/>
      <sz val="14"/>
      <color theme="0" tint="-4.9989318521683403E-2"/>
      <name val="Times New Roman"/>
      <family val="1"/>
    </font>
    <font>
      <b/>
      <vertAlign val="subscript"/>
      <sz val="18"/>
      <color theme="0" tint="-4.9989318521683403E-2"/>
      <name val="Calibri"/>
      <family val="2"/>
    </font>
    <font>
      <sz val="11"/>
      <color indexed="81"/>
      <name val="Tahoma"/>
      <family val="2"/>
    </font>
    <font>
      <sz val="10"/>
      <color indexed="81"/>
      <name val="Tahoma"/>
      <family val="2"/>
    </font>
    <font>
      <sz val="13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7"/>
      <color rgb="FFFF0000"/>
      <name val="Arial"/>
      <family val="2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6"/>
      <color theme="0"/>
      <name val="Calibri"/>
      <family val="2"/>
    </font>
    <font>
      <i/>
      <vertAlign val="subscript"/>
      <sz val="16"/>
      <color theme="0"/>
      <name val="Times New Roman"/>
      <family val="1"/>
    </font>
    <font>
      <b/>
      <sz val="14"/>
      <color theme="0"/>
      <name val="Calibri"/>
      <family val="2"/>
    </font>
    <font>
      <i/>
      <sz val="16"/>
      <color theme="0"/>
      <name val="Times New Roman"/>
      <family val="1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</fills>
  <borders count="1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 diagonalDown="1"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 style="thin">
        <color theme="4" tint="-0.499984740745262"/>
      </diagonal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medium">
        <color theme="0" tint="-4.9989318521683403E-2"/>
      </bottom>
      <diagonal/>
    </border>
    <border>
      <left style="thin">
        <color theme="0" tint="-4.9989318521683403E-2"/>
      </left>
      <right style="thin">
        <color theme="4" tint="-0.499984740745262"/>
      </right>
      <top style="thin">
        <color theme="0" tint="-4.9989318521683403E-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 tint="-4.9989318521683403E-2"/>
      </left>
      <right style="thin">
        <color theme="4" tint="-0.49998474074526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theme="0" tint="-4.9989318521683403E-2"/>
      </left>
      <right style="thin">
        <color theme="4" tint="-0.499984740745262"/>
      </right>
      <top style="thin">
        <color theme="0" tint="-4.9989318521683403E-2"/>
      </top>
      <bottom style="thin">
        <color theme="4" tint="-0.49998474074526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4" tint="-0.49998474074526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medium">
        <color theme="4" tint="-0.499984740745262"/>
      </right>
      <top style="thin">
        <color theme="0" tint="-4.9989318521683403E-2"/>
      </top>
      <bottom/>
      <diagonal/>
    </border>
    <border>
      <left style="thin">
        <color theme="4" tint="-0.499984740745262"/>
      </left>
      <right style="thin">
        <color theme="0" tint="-4.9989318521683403E-2"/>
      </right>
      <top style="thin">
        <color theme="4" tint="-0.49998474074526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4" tint="-0.499984740745262"/>
      </top>
      <bottom/>
      <diagonal/>
    </border>
    <border>
      <left style="thin">
        <color theme="0" tint="-4.9989318521683403E-2"/>
      </left>
      <right style="thin">
        <color theme="4" tint="-0.499984740745262"/>
      </right>
      <top style="thin">
        <color theme="4" tint="-0.49998474074526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0" tint="-4.9989318521683403E-2"/>
      </right>
      <top style="thin">
        <color theme="0" tint="-4.9989318521683403E-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medium">
        <color theme="4" tint="-0.499984740745262"/>
      </bottom>
      <diagonal/>
    </border>
    <border>
      <left style="thin">
        <color theme="0" tint="-4.9989318521683403E-2"/>
      </left>
      <right style="thin">
        <color theme="4" tint="-0.499984740745262"/>
      </right>
      <top style="thin">
        <color theme="0" tint="-4.9989318521683403E-2"/>
      </top>
      <bottom style="medium">
        <color theme="4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4" tint="-0.49998474074526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theme="4" tint="-0.499984740745262"/>
      </top>
      <bottom style="thin">
        <color theme="4" tint="-0.499984740745262"/>
      </bottom>
      <diagonal/>
    </border>
    <border diagonalDown="1">
      <left style="thin">
        <color theme="4" tint="-0.499984740745262"/>
      </left>
      <right style="thin">
        <color theme="0" tint="-4.9989318521683403E-2"/>
      </right>
      <top style="thin">
        <color theme="4" tint="-0.499984740745262"/>
      </top>
      <bottom style="thin">
        <color theme="0" tint="-4.9989318521683403E-2"/>
      </bottom>
      <diagonal style="thin">
        <color theme="0" tint="-4.9989318521683403E-2"/>
      </diagonal>
    </border>
    <border diagonalDown="1">
      <left style="thin">
        <color theme="4" tint="-0.49998474074526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 style="thin">
        <color theme="0" tint="-4.9989318521683403E-2"/>
      </diagonal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4" tint="-0.499984740745262"/>
      </top>
      <bottom style="thin">
        <color theme="0" tint="-4.9989318521683403E-2"/>
      </bottom>
      <diagonal/>
    </border>
    <border>
      <left style="thin">
        <color theme="4" tint="-0.499984740745262"/>
      </left>
      <right style="thin">
        <color theme="0" tint="-4.9989318521683403E-2"/>
      </right>
      <top style="thin">
        <color theme="4" tint="-0.49998474074526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4" tint="-0.499984740745262"/>
      </right>
      <top style="thin">
        <color theme="4" tint="-0.49998474074526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4" tint="-0.499984740745262"/>
      </right>
      <top/>
      <bottom/>
      <diagonal/>
    </border>
    <border>
      <left style="thin">
        <color theme="0" tint="-4.9989318521683403E-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4" tint="-0.499984740745262"/>
      </left>
      <right style="thin">
        <color theme="0" tint="-4.9989318521683403E-2"/>
      </right>
      <top/>
      <bottom/>
      <diagonal/>
    </border>
    <border>
      <left style="thin">
        <color theme="4" tint="-0.499984740745262"/>
      </left>
      <right style="thin">
        <color theme="0" tint="-4.9989318521683403E-2"/>
      </right>
      <top/>
      <bottom style="thin">
        <color theme="4" tint="-0.499984740745262"/>
      </bottom>
      <diagonal/>
    </border>
    <border>
      <left style="thin">
        <color theme="0" tint="-4.9989318521683403E-2"/>
      </left>
      <right/>
      <top style="thin">
        <color theme="4" tint="-0.499984740745262"/>
      </top>
      <bottom style="thin">
        <color theme="0" tint="-4.9989318521683403E-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0" tint="-4.9989318521683403E-2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 style="thin">
        <color theme="0" tint="-4.9989318521683403E-2"/>
      </right>
      <top style="thin">
        <color theme="4" tint="-0.499984740745262"/>
      </top>
      <bottom/>
      <diagonal/>
    </border>
    <border>
      <left style="thin">
        <color theme="0" tint="-4.9989318521683403E-2"/>
      </left>
      <right style="thin">
        <color theme="4" tint="-0.499984740745262"/>
      </right>
      <top/>
      <bottom style="thin">
        <color theme="0" tint="-4.9989318521683403E-2"/>
      </bottom>
      <diagonal/>
    </border>
    <border>
      <left style="thin">
        <color theme="4" tint="-0.499984740745262"/>
      </left>
      <right style="thin">
        <color theme="0" tint="-4.9989318521683403E-2"/>
      </right>
      <top style="thin">
        <color theme="0" tint="-4.9989318521683403E-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 style="medium">
        <color theme="4" tint="-0.499984740745262"/>
      </top>
      <bottom/>
      <diagonal/>
    </border>
    <border>
      <left/>
      <right style="thin">
        <color theme="4" tint="-0.499984740745262"/>
      </right>
      <top style="medium">
        <color theme="4" tint="-0.499984740745262"/>
      </top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medium">
        <color theme="4" tint="-0.499984740745262"/>
      </bottom>
      <diagonal/>
    </border>
    <border>
      <left/>
      <right style="thin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4" tint="-0.49998474074526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/>
      <top style="medium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0" tint="-4.9989318521683403E-2"/>
      </top>
      <bottom style="thin">
        <color theme="4" tint="-0.499984740745262"/>
      </bottom>
      <diagonal/>
    </border>
    <border>
      <left style="thin">
        <color theme="0" tint="-4.9989318521683403E-2"/>
      </left>
      <right/>
      <top style="medium">
        <color indexed="64"/>
      </top>
      <bottom/>
      <diagonal/>
    </border>
    <border>
      <left style="thin">
        <color theme="0" tint="-4.9989318521683403E-2"/>
      </left>
      <right/>
      <top style="medium">
        <color indexed="64"/>
      </top>
      <bottom style="thin">
        <color theme="0" tint="-4.9989318521683403E-2"/>
      </bottom>
      <diagonal/>
    </border>
    <border>
      <left/>
      <right/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4" tint="-0.49998474074526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0" tint="-4.9989318521683403E-2"/>
      </top>
      <bottom style="thin">
        <color theme="4" tint="-0.4999847407452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/>
      <bottom style="medium">
        <color theme="4" tint="-0.499984740745262"/>
      </bottom>
      <diagonal/>
    </border>
    <border>
      <left style="thin">
        <color theme="0"/>
      </left>
      <right/>
      <top/>
      <bottom style="medium">
        <color theme="4" tint="-0.49998474074526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4" tint="-0.49998474074526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3" tint="-0.499984740745262"/>
      </right>
      <top style="thin">
        <color theme="0" tint="-4.9989318521683403E-2"/>
      </top>
      <bottom style="thin">
        <color theme="4" tint="-0.49998474074526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4" tint="-0.499984740745262"/>
      </left>
      <right style="thin">
        <color indexed="64"/>
      </right>
      <top style="thin">
        <color theme="4" tint="-0.499984740745262"/>
      </top>
      <bottom style="thin">
        <color indexed="64"/>
      </bottom>
      <diagonal/>
    </border>
    <border>
      <left style="medium">
        <color theme="3" tint="-0.24994659260841701"/>
      </left>
      <right style="thin">
        <color theme="0" tint="-4.9989318521683403E-2"/>
      </right>
      <top style="medium">
        <color theme="3" tint="-0.2499465926084170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theme="3" tint="-0.2499465926084170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theme="3" tint="-0.24994659260841701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medium">
        <color theme="3" tint="-0.24994659260841701"/>
      </top>
      <bottom style="thin">
        <color theme="0" tint="-4.9989318521683403E-2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 style="thin">
        <color theme="0" tint="-4.9989318521683403E-2"/>
      </bottom>
      <diagonal/>
    </border>
    <border>
      <left style="medium">
        <color theme="3" tint="-0.24994659260841701"/>
      </left>
      <right style="thin">
        <color theme="0" tint="-4.9989318521683403E-2"/>
      </right>
      <top/>
      <bottom style="medium">
        <color theme="4" tint="-0.499984740745262"/>
      </bottom>
      <diagonal/>
    </border>
    <border>
      <left style="thin">
        <color theme="0" tint="-4.9989318521683403E-2"/>
      </left>
      <right style="medium">
        <color theme="3" tint="-0.24994659260841701"/>
      </right>
      <top style="thin">
        <color theme="0" tint="-4.9989318521683403E-2"/>
      </top>
      <bottom style="medium">
        <color theme="4" tint="-0.499984740745262"/>
      </bottom>
      <diagonal/>
    </border>
    <border>
      <left style="medium">
        <color theme="3" tint="-0.24994659260841701"/>
      </left>
      <right style="thin">
        <color theme="4" tint="-0.499984740745262"/>
      </right>
      <top style="medium">
        <color theme="4" tint="-0.499984740745262"/>
      </top>
      <bottom/>
      <diagonal/>
    </border>
    <border>
      <left style="thin">
        <color theme="4" tint="-0.499984740745262"/>
      </left>
      <right style="medium">
        <color theme="3" tint="-0.24994659260841701"/>
      </right>
      <top style="medium">
        <color theme="4" tint="-0.499984740745262"/>
      </top>
      <bottom style="thin">
        <color theme="4" tint="-0.499984740745262"/>
      </bottom>
      <diagonal/>
    </border>
    <border>
      <left style="medium">
        <color theme="3" tint="-0.24994659260841701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medium">
        <color theme="3" tint="-0.24994659260841701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3" tint="-0.24994659260841701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3" tint="-0.24994659260841701"/>
      </left>
      <right style="thin">
        <color theme="4" tint="-0.499984740745262"/>
      </right>
      <top/>
      <bottom style="medium">
        <color theme="3" tint="-0.24994659260841701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medium">
        <color theme="3" tint="-0.2499465926084170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3" tint="-0.24994659260841701"/>
      </bottom>
      <diagonal/>
    </border>
    <border>
      <left style="thin">
        <color theme="4" tint="-0.499984740745262"/>
      </left>
      <right style="medium">
        <color theme="3" tint="-0.24994659260841701"/>
      </right>
      <top style="thin">
        <color theme="4" tint="-0.499984740745262"/>
      </top>
      <bottom style="medium">
        <color theme="3" tint="-0.24994659260841701"/>
      </bottom>
      <diagonal/>
    </border>
    <border>
      <left style="medium">
        <color theme="3" tint="-0.499984740745262"/>
      </left>
      <right style="thin">
        <color theme="0" tint="-4.9989318521683403E-2"/>
      </right>
      <top style="medium">
        <color theme="3" tint="-0.49998474074526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theme="3" tint="-0.49998474074526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theme="3" tint="-0.49998474074526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medium">
        <color theme="3" tint="-0.499984740745262"/>
      </top>
      <bottom style="thin">
        <color theme="0" tint="-4.9989318521683403E-2"/>
      </bottom>
      <diagonal/>
    </border>
    <border>
      <left/>
      <right style="medium">
        <color theme="3" tint="-0.499984740745262"/>
      </right>
      <top style="medium">
        <color theme="3" tint="-0.499984740745262"/>
      </top>
      <bottom style="thin">
        <color theme="0" tint="-4.9989318521683403E-2"/>
      </bottom>
      <diagonal/>
    </border>
    <border>
      <left style="medium">
        <color theme="3" tint="-0.499984740745262"/>
      </left>
      <right style="thin">
        <color theme="0" tint="-4.9989318521683403E-2"/>
      </right>
      <top/>
      <bottom style="medium">
        <color theme="4" tint="-0.499984740745262"/>
      </bottom>
      <diagonal/>
    </border>
    <border>
      <left style="thin">
        <color theme="0" tint="-4.9989318521683403E-2"/>
      </left>
      <right style="medium">
        <color theme="3" tint="-0.499984740745262"/>
      </right>
      <top style="thin">
        <color theme="0" tint="-4.9989318521683403E-2"/>
      </top>
      <bottom style="medium">
        <color theme="4" tint="-0.499984740745262"/>
      </bottom>
      <diagonal/>
    </border>
    <border>
      <left style="medium">
        <color theme="3" tint="-0.499984740745262"/>
      </left>
      <right style="thin">
        <color theme="4" tint="-0.499984740745262"/>
      </right>
      <top style="medium">
        <color theme="4" tint="-0.499984740745262"/>
      </top>
      <bottom/>
      <diagonal/>
    </border>
    <border>
      <left style="thin">
        <color theme="4" tint="-0.499984740745262"/>
      </left>
      <right style="medium">
        <color theme="3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medium">
        <color theme="3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medium">
        <color theme="3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3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3" tint="-0.499984740745262"/>
      </right>
      <top/>
      <bottom style="medium">
        <color theme="4" tint="-0.499984740745262"/>
      </bottom>
      <diagonal/>
    </border>
    <border>
      <left style="medium">
        <color theme="3" tint="-0.499984740745262"/>
      </left>
      <right style="thin">
        <color theme="4" tint="-0.499984740745262"/>
      </right>
      <top/>
      <bottom style="medium">
        <color theme="3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medium">
        <color theme="3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3" tint="-0.499984740745262"/>
      </bottom>
      <diagonal/>
    </border>
    <border>
      <left style="thin">
        <color theme="4" tint="-0.499984740745262"/>
      </left>
      <right style="medium">
        <color theme="3" tint="-0.499984740745262"/>
      </right>
      <top/>
      <bottom style="medium">
        <color theme="3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4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4" tint="-0.499984740745262"/>
      </bottom>
      <diagonal/>
    </border>
    <border>
      <left style="thin">
        <color indexed="64"/>
      </left>
      <right style="thin">
        <color theme="4" tint="-0.499984740745262"/>
      </right>
      <top style="thin">
        <color theme="4" tint="-0.499984740745262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466">
    <xf numFmtId="0" fontId="0" fillId="0" borderId="0" xfId="0"/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20" fillId="0" borderId="0" xfId="1" applyFont="1" applyAlignment="1">
      <alignment vertical="center"/>
    </xf>
    <xf numFmtId="0" fontId="19" fillId="0" borderId="0" xfId="0" applyFont="1" applyFill="1" applyAlignment="1">
      <alignment vertical="center"/>
    </xf>
    <xf numFmtId="0" fontId="21" fillId="0" borderId="0" xfId="1" applyFont="1" applyAlignment="1">
      <alignment vertical="center"/>
    </xf>
    <xf numFmtId="0" fontId="21" fillId="0" borderId="0" xfId="1" applyFont="1" applyFill="1" applyBorder="1" applyAlignment="1">
      <alignment horizontal="right" vertical="center"/>
    </xf>
    <xf numFmtId="4" fontId="21" fillId="0" borderId="0" xfId="4" applyNumberFormat="1" applyFont="1" applyFill="1" applyBorder="1" applyAlignment="1">
      <alignment vertical="center"/>
    </xf>
    <xf numFmtId="4" fontId="22" fillId="0" borderId="0" xfId="0" applyNumberFormat="1" applyFont="1" applyAlignment="1">
      <alignment vertical="center"/>
    </xf>
    <xf numFmtId="165" fontId="21" fillId="0" borderId="0" xfId="2" applyNumberFormat="1" applyFont="1" applyAlignment="1">
      <alignment vertical="center"/>
    </xf>
    <xf numFmtId="0" fontId="21" fillId="0" borderId="0" xfId="1" applyFont="1" applyAlignment="1">
      <alignment horizontal="right" vertical="center"/>
    </xf>
    <xf numFmtId="2" fontId="23" fillId="0" borderId="3" xfId="1" applyNumberFormat="1" applyFont="1" applyBorder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1" fontId="26" fillId="0" borderId="10" xfId="1" applyNumberFormat="1" applyFont="1" applyFill="1" applyBorder="1" applyAlignment="1">
      <alignment horizontal="center" vertical="center"/>
    </xf>
    <xf numFmtId="0" fontId="27" fillId="0" borderId="13" xfId="1" applyFont="1" applyFill="1" applyBorder="1" applyAlignment="1">
      <alignment vertical="center"/>
    </xf>
    <xf numFmtId="0" fontId="20" fillId="0" borderId="0" xfId="1" applyFont="1" applyFill="1" applyAlignment="1">
      <alignment vertical="center"/>
    </xf>
    <xf numFmtId="174" fontId="23" fillId="0" borderId="11" xfId="4" applyNumberFormat="1" applyFont="1" applyFill="1" applyBorder="1" applyAlignment="1">
      <alignment horizontal="right" vertical="center" indent="1"/>
    </xf>
    <xf numFmtId="0" fontId="24" fillId="2" borderId="16" xfId="1" applyFont="1" applyFill="1" applyBorder="1" applyAlignment="1">
      <alignment vertical="center"/>
    </xf>
    <xf numFmtId="0" fontId="24" fillId="2" borderId="16" xfId="1" applyFont="1" applyFill="1" applyBorder="1" applyAlignment="1">
      <alignment horizontal="left" vertical="center" indent="2"/>
    </xf>
    <xf numFmtId="174" fontId="29" fillId="2" borderId="17" xfId="1" applyNumberFormat="1" applyFont="1" applyFill="1" applyBorder="1" applyAlignment="1">
      <alignment horizontal="right" vertical="center" indent="1"/>
    </xf>
    <xf numFmtId="0" fontId="2" fillId="0" borderId="0" xfId="1" applyAlignment="1">
      <alignment vertical="center"/>
    </xf>
    <xf numFmtId="4" fontId="2" fillId="0" borderId="0" xfId="1" applyNumberFormat="1" applyAlignment="1">
      <alignment vertical="center"/>
    </xf>
    <xf numFmtId="165" fontId="0" fillId="0" borderId="0" xfId="2" applyNumberFormat="1" applyFont="1" applyAlignment="1">
      <alignment vertical="center"/>
    </xf>
    <xf numFmtId="2" fontId="2" fillId="0" borderId="0" xfId="1" applyNumberFormat="1" applyAlignment="1">
      <alignment vertical="center"/>
    </xf>
    <xf numFmtId="0" fontId="24" fillId="2" borderId="18" xfId="1" applyFont="1" applyFill="1" applyBorder="1" applyAlignment="1">
      <alignment horizontal="center" vertical="center" wrapText="1"/>
    </xf>
    <xf numFmtId="2" fontId="23" fillId="0" borderId="4" xfId="1" applyNumberFormat="1" applyFont="1" applyBorder="1" applyAlignment="1">
      <alignment horizontal="center" vertical="center"/>
    </xf>
    <xf numFmtId="2" fontId="23" fillId="0" borderId="19" xfId="1" applyNumberFormat="1" applyFont="1" applyBorder="1" applyAlignment="1">
      <alignment horizontal="center" vertical="center"/>
    </xf>
    <xf numFmtId="2" fontId="23" fillId="0" borderId="20" xfId="1" applyNumberFormat="1" applyFont="1" applyBorder="1" applyAlignment="1">
      <alignment horizontal="center" vertical="center"/>
    </xf>
    <xf numFmtId="0" fontId="2" fillId="0" borderId="13" xfId="1" applyFill="1" applyBorder="1" applyAlignment="1">
      <alignment vertical="center"/>
    </xf>
    <xf numFmtId="2" fontId="23" fillId="0" borderId="12" xfId="1" applyNumberFormat="1" applyFont="1" applyBorder="1" applyAlignment="1">
      <alignment horizontal="center" vertical="center"/>
    </xf>
    <xf numFmtId="2" fontId="23" fillId="0" borderId="5" xfId="1" applyNumberFormat="1" applyFont="1" applyBorder="1" applyAlignment="1">
      <alignment horizontal="center" vertical="center"/>
    </xf>
    <xf numFmtId="1" fontId="26" fillId="0" borderId="21" xfId="1" applyNumberFormat="1" applyFont="1" applyFill="1" applyBorder="1" applyAlignment="1">
      <alignment horizontal="center" vertical="center"/>
    </xf>
    <xf numFmtId="2" fontId="23" fillId="0" borderId="22" xfId="1" applyNumberFormat="1" applyFont="1" applyBorder="1" applyAlignment="1">
      <alignment horizontal="center" vertical="center"/>
    </xf>
    <xf numFmtId="2" fontId="23" fillId="0" borderId="6" xfId="1" applyNumberFormat="1" applyFont="1" applyBorder="1" applyAlignment="1">
      <alignment horizontal="center" vertical="center"/>
    </xf>
    <xf numFmtId="2" fontId="23" fillId="0" borderId="7" xfId="1" applyNumberFormat="1" applyFont="1" applyBorder="1" applyAlignment="1">
      <alignment horizontal="center" vertical="center"/>
    </xf>
    <xf numFmtId="0" fontId="26" fillId="0" borderId="23" xfId="1" applyFont="1" applyBorder="1" applyAlignment="1">
      <alignment horizontal="center" vertical="center"/>
    </xf>
    <xf numFmtId="0" fontId="26" fillId="0" borderId="14" xfId="1" applyFont="1" applyFill="1" applyBorder="1" applyAlignment="1">
      <alignment horizontal="center" vertical="center"/>
    </xf>
    <xf numFmtId="0" fontId="26" fillId="0" borderId="15" xfId="1" applyFont="1" applyFill="1" applyBorder="1" applyAlignment="1">
      <alignment horizontal="center" vertical="center"/>
    </xf>
    <xf numFmtId="174" fontId="29" fillId="2" borderId="24" xfId="1" applyNumberFormat="1" applyFont="1" applyFill="1" applyBorder="1" applyAlignment="1">
      <alignment horizontal="right" vertical="center" indent="1"/>
    </xf>
    <xf numFmtId="174" fontId="29" fillId="2" borderId="25" xfId="1" applyNumberFormat="1" applyFont="1" applyFill="1" applyBorder="1" applyAlignment="1">
      <alignment horizontal="right" vertical="center" indent="1"/>
    </xf>
    <xf numFmtId="0" fontId="25" fillId="0" borderId="0" xfId="1" applyFont="1" applyAlignment="1">
      <alignment horizontal="left" vertical="center" indent="3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43" fontId="0" fillId="0" borderId="0" xfId="3" applyFont="1" applyAlignment="1">
      <alignment vertical="center"/>
    </xf>
    <xf numFmtId="0" fontId="24" fillId="2" borderId="26" xfId="0" applyFont="1" applyFill="1" applyBorder="1" applyAlignment="1">
      <alignment horizontal="center" vertical="center"/>
    </xf>
    <xf numFmtId="0" fontId="24" fillId="2" borderId="27" xfId="0" applyFont="1" applyFill="1" applyBorder="1" applyAlignment="1">
      <alignment horizontal="center" vertical="center"/>
    </xf>
    <xf numFmtId="172" fontId="26" fillId="0" borderId="4" xfId="3" applyNumberFormat="1" applyFont="1" applyFill="1" applyBorder="1" applyAlignment="1">
      <alignment horizontal="right" vertical="center" indent="1"/>
    </xf>
    <xf numFmtId="173" fontId="23" fillId="3" borderId="4" xfId="4" applyNumberFormat="1" applyFont="1" applyFill="1" applyBorder="1" applyAlignment="1" applyProtection="1">
      <alignment horizontal="right" vertical="center" indent="1"/>
      <protection locked="0"/>
    </xf>
    <xf numFmtId="0" fontId="25" fillId="0" borderId="0" xfId="0" applyFont="1" applyAlignment="1">
      <alignment horizontal="left" vertical="center" indent="10"/>
    </xf>
    <xf numFmtId="0" fontId="1" fillId="0" borderId="0" xfId="0" applyFont="1" applyAlignment="1">
      <alignment vertical="center"/>
    </xf>
    <xf numFmtId="0" fontId="24" fillId="2" borderId="28" xfId="1" applyFont="1" applyFill="1" applyBorder="1" applyAlignment="1">
      <alignment horizontal="center" vertical="center" wrapText="1"/>
    </xf>
    <xf numFmtId="0" fontId="24" fillId="2" borderId="29" xfId="1" applyFont="1" applyFill="1" applyBorder="1" applyAlignment="1">
      <alignment horizontal="center" vertical="center" wrapText="1"/>
    </xf>
    <xf numFmtId="0" fontId="30" fillId="2" borderId="30" xfId="0" applyFont="1" applyFill="1" applyBorder="1" applyAlignment="1">
      <alignment vertical="center" wrapText="1"/>
    </xf>
    <xf numFmtId="0" fontId="30" fillId="2" borderId="31" xfId="0" applyFont="1" applyFill="1" applyBorder="1" applyAlignment="1">
      <alignment vertical="center" wrapText="1"/>
    </xf>
    <xf numFmtId="0" fontId="30" fillId="2" borderId="32" xfId="0" applyFont="1" applyFill="1" applyBorder="1" applyAlignment="1">
      <alignment vertical="center" wrapText="1"/>
    </xf>
    <xf numFmtId="173" fontId="23" fillId="3" borderId="4" xfId="4" applyNumberFormat="1" applyFont="1" applyFill="1" applyBorder="1" applyAlignment="1" applyProtection="1">
      <alignment horizontal="right" vertical="center"/>
      <protection locked="0"/>
    </xf>
    <xf numFmtId="173" fontId="23" fillId="3" borderId="3" xfId="4" applyNumberFormat="1" applyFont="1" applyFill="1" applyBorder="1" applyAlignment="1" applyProtection="1">
      <alignment horizontal="right" vertical="center"/>
      <protection locked="0"/>
    </xf>
    <xf numFmtId="173" fontId="23" fillId="3" borderId="37" xfId="4" applyNumberFormat="1" applyFont="1" applyFill="1" applyBorder="1" applyAlignment="1" applyProtection="1">
      <alignment horizontal="right" vertical="center"/>
      <protection locked="0"/>
    </xf>
    <xf numFmtId="173" fontId="23" fillId="3" borderId="6" xfId="4" applyNumberFormat="1" applyFont="1" applyFill="1" applyBorder="1" applyAlignment="1" applyProtection="1">
      <alignment horizontal="right" vertical="center"/>
      <protection locked="0"/>
    </xf>
    <xf numFmtId="173" fontId="23" fillId="3" borderId="38" xfId="4" applyNumberFormat="1" applyFont="1" applyFill="1" applyBorder="1" applyAlignment="1" applyProtection="1">
      <alignment horizontal="right" vertical="center"/>
      <protection locked="0"/>
    </xf>
    <xf numFmtId="173" fontId="33" fillId="3" borderId="3" xfId="4" applyNumberFormat="1" applyFont="1" applyFill="1" applyBorder="1" applyAlignment="1" applyProtection="1">
      <alignment horizontal="right" vertical="center"/>
      <protection locked="0"/>
    </xf>
    <xf numFmtId="173" fontId="33" fillId="3" borderId="4" xfId="4" applyNumberFormat="1" applyFont="1" applyFill="1" applyBorder="1" applyAlignment="1" applyProtection="1">
      <alignment horizontal="right" vertical="center"/>
      <protection locked="0"/>
    </xf>
    <xf numFmtId="173" fontId="33" fillId="3" borderId="6" xfId="4" applyNumberFormat="1" applyFont="1" applyFill="1" applyBorder="1" applyAlignment="1" applyProtection="1">
      <alignment horizontal="right" vertical="center"/>
      <protection locked="0"/>
    </xf>
    <xf numFmtId="173" fontId="33" fillId="3" borderId="37" xfId="4" applyNumberFormat="1" applyFont="1" applyFill="1" applyBorder="1" applyAlignment="1" applyProtection="1">
      <alignment horizontal="right" vertical="center"/>
      <protection locked="0"/>
    </xf>
    <xf numFmtId="0" fontId="18" fillId="0" borderId="0" xfId="0" applyFont="1" applyFill="1" applyAlignment="1" applyProtection="1">
      <alignment vertical="center"/>
    </xf>
    <xf numFmtId="0" fontId="20" fillId="0" borderId="0" xfId="1" applyFont="1" applyAlignment="1" applyProtection="1">
      <alignment vertical="center"/>
    </xf>
    <xf numFmtId="0" fontId="19" fillId="0" borderId="0" xfId="0" applyFont="1" applyFill="1" applyAlignment="1" applyProtection="1">
      <alignment horizontal="left" vertical="center"/>
    </xf>
    <xf numFmtId="0" fontId="19" fillId="0" borderId="0" xfId="0" applyFont="1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24" fillId="2" borderId="33" xfId="0" applyFont="1" applyFill="1" applyBorder="1" applyAlignment="1" applyProtection="1">
      <alignment horizontal="center" vertical="center"/>
    </xf>
    <xf numFmtId="0" fontId="24" fillId="2" borderId="18" xfId="0" applyFont="1" applyFill="1" applyBorder="1" applyAlignment="1" applyProtection="1">
      <alignment horizontal="center" vertical="center"/>
    </xf>
    <xf numFmtId="0" fontId="25" fillId="0" borderId="0" xfId="0" applyFont="1" applyAlignment="1" applyProtection="1">
      <alignment horizontal="left" vertical="center"/>
    </xf>
    <xf numFmtId="172" fontId="26" fillId="0" borderId="4" xfId="3" applyNumberFormat="1" applyFont="1" applyFill="1" applyBorder="1" applyAlignment="1" applyProtection="1">
      <alignment horizontal="right" vertical="center" indent="1"/>
    </xf>
    <xf numFmtId="0" fontId="24" fillId="0" borderId="16" xfId="1" applyFont="1" applyFill="1" applyBorder="1" applyAlignment="1" applyProtection="1">
      <alignment vertical="center"/>
    </xf>
    <xf numFmtId="0" fontId="24" fillId="2" borderId="36" xfId="1" applyFont="1" applyFill="1" applyBorder="1" applyAlignment="1" applyProtection="1">
      <alignment horizontal="center" vertical="center"/>
    </xf>
    <xf numFmtId="0" fontId="24" fillId="2" borderId="18" xfId="1" applyFont="1" applyFill="1" applyBorder="1" applyAlignment="1" applyProtection="1">
      <alignment horizontal="center" vertical="center" wrapText="1"/>
    </xf>
    <xf numFmtId="173" fontId="23" fillId="0" borderId="4" xfId="4" applyNumberFormat="1" applyFont="1" applyFill="1" applyBorder="1" applyAlignment="1" applyProtection="1">
      <alignment horizontal="left" vertical="center" indent="1"/>
    </xf>
    <xf numFmtId="175" fontId="23" fillId="0" borderId="3" xfId="1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43" fontId="0" fillId="0" borderId="0" xfId="3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70" fontId="0" fillId="0" borderId="0" xfId="3" applyNumberFormat="1" applyFont="1" applyAlignment="1" applyProtection="1">
      <alignment vertical="center"/>
    </xf>
    <xf numFmtId="176" fontId="25" fillId="0" borderId="0" xfId="0" applyNumberFormat="1" applyFont="1" applyAlignment="1" applyProtection="1">
      <alignment horizontal="left" vertical="center"/>
    </xf>
    <xf numFmtId="176" fontId="0" fillId="0" borderId="0" xfId="0" applyNumberFormat="1" applyAlignment="1" applyProtection="1">
      <alignment vertical="center"/>
    </xf>
    <xf numFmtId="0" fontId="24" fillId="2" borderId="39" xfId="1" applyFont="1" applyFill="1" applyBorder="1" applyAlignment="1" applyProtection="1">
      <alignment horizontal="center" vertical="center"/>
    </xf>
    <xf numFmtId="0" fontId="24" fillId="2" borderId="40" xfId="1" applyFont="1" applyFill="1" applyBorder="1" applyAlignment="1" applyProtection="1">
      <alignment horizontal="center" vertical="center" wrapText="1"/>
    </xf>
    <xf numFmtId="0" fontId="32" fillId="4" borderId="37" xfId="0" applyFont="1" applyFill="1" applyBorder="1" applyAlignment="1" applyProtection="1">
      <alignment horizontal="center" vertical="center"/>
    </xf>
    <xf numFmtId="175" fontId="23" fillId="0" borderId="37" xfId="1" applyNumberFormat="1" applyFont="1" applyBorder="1" applyAlignment="1" applyProtection="1">
      <alignment horizontal="center" vertical="center"/>
    </xf>
    <xf numFmtId="0" fontId="32" fillId="4" borderId="4" xfId="0" applyFont="1" applyFill="1" applyBorder="1" applyAlignment="1" applyProtection="1">
      <alignment horizontal="center" vertical="center"/>
    </xf>
    <xf numFmtId="0" fontId="32" fillId="4" borderId="6" xfId="0" applyFont="1" applyFill="1" applyBorder="1" applyAlignment="1" applyProtection="1">
      <alignment horizontal="center" vertical="center"/>
    </xf>
    <xf numFmtId="175" fontId="23" fillId="0" borderId="38" xfId="1" applyNumberFormat="1" applyFont="1" applyBorder="1" applyAlignment="1" applyProtection="1">
      <alignment horizontal="center" vertical="center"/>
    </xf>
    <xf numFmtId="0" fontId="32" fillId="4" borderId="3" xfId="0" applyFont="1" applyFill="1" applyBorder="1" applyAlignment="1" applyProtection="1">
      <alignment horizontal="center" vertical="center"/>
    </xf>
    <xf numFmtId="168" fontId="0" fillId="0" borderId="0" xfId="3" applyNumberFormat="1" applyFont="1" applyAlignment="1" applyProtection="1">
      <alignment vertical="center"/>
    </xf>
    <xf numFmtId="168" fontId="0" fillId="0" borderId="0" xfId="0" applyNumberFormat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24" fillId="2" borderId="34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24" fillId="2" borderId="41" xfId="1" applyFont="1" applyFill="1" applyBorder="1" applyAlignment="1" applyProtection="1">
      <alignment horizontal="center" vertical="center"/>
    </xf>
    <xf numFmtId="0" fontId="24" fillId="2" borderId="42" xfId="1" applyFont="1" applyFill="1" applyBorder="1" applyAlignment="1" applyProtection="1">
      <alignment horizontal="center" vertical="center" wrapText="1"/>
    </xf>
    <xf numFmtId="175" fontId="23" fillId="0" borderId="4" xfId="1" applyNumberFormat="1" applyFont="1" applyBorder="1" applyAlignment="1" applyProtection="1">
      <alignment horizontal="center" vertical="center"/>
    </xf>
    <xf numFmtId="175" fontId="23" fillId="0" borderId="6" xfId="1" applyNumberFormat="1" applyFont="1" applyBorder="1" applyAlignment="1" applyProtection="1">
      <alignment horizontal="center" vertical="center"/>
    </xf>
    <xf numFmtId="0" fontId="0" fillId="0" borderId="0" xfId="0" applyProtection="1"/>
    <xf numFmtId="43" fontId="0" fillId="0" borderId="0" xfId="3" applyFont="1" applyProtection="1"/>
    <xf numFmtId="171" fontId="0" fillId="0" borderId="0" xfId="0" applyNumberFormat="1" applyProtection="1"/>
    <xf numFmtId="164" fontId="0" fillId="0" borderId="0" xfId="0" applyNumberFormat="1" applyProtection="1"/>
    <xf numFmtId="0" fontId="24" fillId="0" borderId="0" xfId="0" applyFont="1" applyFill="1" applyBorder="1" applyAlignment="1" applyProtection="1">
      <alignment vertical="center"/>
    </xf>
    <xf numFmtId="172" fontId="26" fillId="0" borderId="0" xfId="3" applyNumberFormat="1" applyFont="1" applyFill="1" applyBorder="1" applyAlignment="1" applyProtection="1">
      <alignment vertical="center"/>
    </xf>
    <xf numFmtId="0" fontId="24" fillId="2" borderId="41" xfId="1" applyFont="1" applyFill="1" applyBorder="1" applyAlignment="1" applyProtection="1">
      <alignment horizontal="center" vertical="center" wrapText="1"/>
    </xf>
    <xf numFmtId="0" fontId="32" fillId="0" borderId="43" xfId="0" applyFont="1" applyFill="1" applyBorder="1" applyAlignment="1" applyProtection="1">
      <alignment horizontal="center" vertical="center"/>
    </xf>
    <xf numFmtId="173" fontId="23" fillId="0" borderId="37" xfId="1" applyNumberFormat="1" applyFont="1" applyBorder="1" applyAlignment="1" applyProtection="1">
      <alignment horizontal="right" vertical="center" indent="3"/>
    </xf>
    <xf numFmtId="0" fontId="32" fillId="0" borderId="36" xfId="0" applyFont="1" applyFill="1" applyBorder="1" applyAlignment="1" applyProtection="1">
      <alignment horizontal="center" vertical="center"/>
    </xf>
    <xf numFmtId="173" fontId="23" fillId="0" borderId="3" xfId="1" applyNumberFormat="1" applyFont="1" applyBorder="1" applyAlignment="1" applyProtection="1">
      <alignment horizontal="right" vertical="center" indent="3"/>
    </xf>
    <xf numFmtId="0" fontId="32" fillId="0" borderId="39" xfId="0" applyFont="1" applyFill="1" applyBorder="1" applyAlignment="1" applyProtection="1">
      <alignment horizontal="center" vertical="center"/>
    </xf>
    <xf numFmtId="173" fontId="23" fillId="0" borderId="38" xfId="1" applyNumberFormat="1" applyFont="1" applyBorder="1" applyAlignment="1" applyProtection="1">
      <alignment horizontal="right" vertical="center" indent="3"/>
    </xf>
    <xf numFmtId="0" fontId="20" fillId="0" borderId="0" xfId="0" applyFont="1" applyAlignment="1" applyProtection="1">
      <alignment vertical="center"/>
    </xf>
    <xf numFmtId="0" fontId="24" fillId="2" borderId="36" xfId="0" applyFont="1" applyFill="1" applyBorder="1" applyAlignment="1" applyProtection="1">
      <alignment horizontal="center" vertical="center"/>
    </xf>
    <xf numFmtId="0" fontId="32" fillId="0" borderId="3" xfId="0" applyFont="1" applyBorder="1" applyAlignment="1" applyProtection="1">
      <alignment horizontal="center" vertical="center"/>
    </xf>
    <xf numFmtId="175" fontId="33" fillId="0" borderId="3" xfId="0" applyNumberFormat="1" applyFont="1" applyBorder="1" applyAlignment="1" applyProtection="1">
      <alignment horizontal="center" vertical="center"/>
    </xf>
    <xf numFmtId="0" fontId="32" fillId="0" borderId="4" xfId="0" applyFont="1" applyBorder="1" applyAlignment="1" applyProtection="1">
      <alignment horizontal="center" vertical="center"/>
    </xf>
    <xf numFmtId="175" fontId="33" fillId="0" borderId="4" xfId="0" applyNumberFormat="1" applyFont="1" applyBorder="1" applyAlignment="1" applyProtection="1">
      <alignment horizontal="center" vertical="center"/>
    </xf>
    <xf numFmtId="0" fontId="32" fillId="0" borderId="6" xfId="0" applyFont="1" applyBorder="1" applyAlignment="1" applyProtection="1">
      <alignment horizontal="center" vertical="center"/>
    </xf>
    <xf numFmtId="175" fontId="33" fillId="0" borderId="6" xfId="0" applyNumberFormat="1" applyFont="1" applyBorder="1" applyAlignment="1" applyProtection="1">
      <alignment horizontal="center" vertical="center"/>
    </xf>
    <xf numFmtId="0" fontId="32" fillId="0" borderId="37" xfId="0" applyFont="1" applyBorder="1" applyAlignment="1" applyProtection="1">
      <alignment horizontal="center" vertical="center"/>
    </xf>
    <xf numFmtId="175" fontId="33" fillId="0" borderId="37" xfId="0" applyNumberFormat="1" applyFont="1" applyBorder="1" applyAlignment="1" applyProtection="1">
      <alignment horizontal="center" vertical="center"/>
    </xf>
    <xf numFmtId="168" fontId="20" fillId="0" borderId="0" xfId="0" applyNumberFormat="1" applyFont="1" applyAlignment="1" applyProtection="1">
      <alignment vertical="center"/>
    </xf>
    <xf numFmtId="0" fontId="24" fillId="2" borderId="41" xfId="0" applyFont="1" applyFill="1" applyBorder="1" applyAlignment="1" applyProtection="1">
      <alignment horizontal="center" vertical="center"/>
    </xf>
    <xf numFmtId="0" fontId="33" fillId="0" borderId="37" xfId="0" applyFont="1" applyBorder="1" applyAlignment="1" applyProtection="1">
      <alignment horizontal="center" vertical="center"/>
    </xf>
    <xf numFmtId="0" fontId="33" fillId="0" borderId="6" xfId="0" applyFont="1" applyBorder="1" applyAlignment="1" applyProtection="1">
      <alignment horizontal="center" vertical="center"/>
    </xf>
    <xf numFmtId="168" fontId="20" fillId="0" borderId="0" xfId="3" applyNumberFormat="1" applyFont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vertical="center"/>
    </xf>
    <xf numFmtId="0" fontId="28" fillId="0" borderId="0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vertical="center"/>
    </xf>
    <xf numFmtId="172" fontId="28" fillId="0" borderId="0" xfId="3" applyNumberFormat="1" applyFont="1" applyFill="1" applyBorder="1" applyAlignment="1" applyProtection="1">
      <alignment horizontal="right" vertical="center"/>
    </xf>
    <xf numFmtId="173" fontId="28" fillId="0" borderId="0" xfId="0" applyNumberFormat="1" applyFont="1" applyFill="1" applyBorder="1" applyAlignment="1" applyProtection="1">
      <alignment vertical="center"/>
    </xf>
    <xf numFmtId="176" fontId="28" fillId="0" borderId="0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vertical="center" wrapText="1"/>
    </xf>
    <xf numFmtId="173" fontId="26" fillId="0" borderId="0" xfId="0" applyNumberFormat="1" applyFont="1" applyFill="1" applyBorder="1" applyAlignment="1" applyProtection="1">
      <alignment vertical="center"/>
    </xf>
    <xf numFmtId="175" fontId="33" fillId="0" borderId="0" xfId="0" applyNumberFormat="1" applyFont="1" applyFill="1" applyBorder="1" applyAlignment="1" applyProtection="1">
      <alignment vertical="center"/>
    </xf>
    <xf numFmtId="175" fontId="33" fillId="0" borderId="38" xfId="0" applyNumberFormat="1" applyFont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center" vertical="center"/>
    </xf>
    <xf numFmtId="172" fontId="26" fillId="0" borderId="0" xfId="3" applyNumberFormat="1" applyFont="1" applyFill="1" applyBorder="1" applyAlignment="1" applyProtection="1">
      <alignment horizontal="right" vertical="center" indent="1"/>
    </xf>
    <xf numFmtId="172" fontId="26" fillId="0" borderId="0" xfId="3" applyNumberFormat="1" applyFont="1" applyFill="1" applyBorder="1" applyAlignment="1" applyProtection="1">
      <alignment horizontal="right" vertical="center"/>
    </xf>
    <xf numFmtId="0" fontId="24" fillId="0" borderId="49" xfId="0" applyFont="1" applyFill="1" applyBorder="1" applyAlignment="1" applyProtection="1">
      <alignment vertical="center" wrapText="1"/>
    </xf>
    <xf numFmtId="175" fontId="33" fillId="0" borderId="49" xfId="0" applyNumberFormat="1" applyFont="1" applyFill="1" applyBorder="1" applyAlignment="1" applyProtection="1">
      <alignment horizontal="center" vertical="center"/>
    </xf>
    <xf numFmtId="175" fontId="33" fillId="0" borderId="0" xfId="0" applyNumberFormat="1" applyFont="1" applyFill="1" applyBorder="1" applyAlignment="1" applyProtection="1">
      <alignment horizontal="center" vertical="center"/>
    </xf>
    <xf numFmtId="167" fontId="0" fillId="0" borderId="0" xfId="3" applyNumberFormat="1" applyFont="1" applyAlignment="1" applyProtection="1">
      <alignment vertical="center"/>
    </xf>
    <xf numFmtId="169" fontId="0" fillId="0" borderId="0" xfId="3" applyNumberFormat="1" applyFont="1" applyAlignment="1" applyProtection="1">
      <alignment vertical="center"/>
    </xf>
    <xf numFmtId="3" fontId="0" fillId="0" borderId="0" xfId="0" applyNumberFormat="1" applyAlignment="1" applyProtection="1">
      <alignment vertical="center"/>
    </xf>
    <xf numFmtId="0" fontId="39" fillId="0" borderId="0" xfId="0" applyFont="1" applyFill="1" applyAlignment="1" applyProtection="1">
      <alignment horizontal="center" vertical="center"/>
    </xf>
    <xf numFmtId="0" fontId="18" fillId="0" borderId="0" xfId="0" quotePrefix="1" applyFont="1" applyFill="1" applyAlignment="1" applyProtection="1">
      <alignment vertical="center"/>
    </xf>
    <xf numFmtId="0" fontId="40" fillId="0" borderId="0" xfId="0" applyFont="1" applyFill="1" applyAlignment="1" applyProtection="1">
      <alignment vertical="center"/>
    </xf>
    <xf numFmtId="2" fontId="32" fillId="0" borderId="0" xfId="0" applyNumberFormat="1" applyFont="1" applyFill="1" applyAlignment="1" applyProtection="1">
      <alignment horizontal="center" vertical="center"/>
    </xf>
    <xf numFmtId="2" fontId="21" fillId="0" borderId="0" xfId="1" applyNumberFormat="1" applyFont="1" applyAlignment="1" applyProtection="1">
      <alignment horizontal="center" vertical="center"/>
    </xf>
    <xf numFmtId="0" fontId="18" fillId="0" borderId="0" xfId="0" quotePrefix="1" applyFont="1" applyFill="1" applyAlignment="1" applyProtection="1">
      <alignment horizontal="left" vertical="center"/>
    </xf>
    <xf numFmtId="0" fontId="18" fillId="0" borderId="0" xfId="0" quotePrefix="1" applyFont="1" applyFill="1" applyAlignment="1" applyProtection="1">
      <alignment horizontal="center" vertical="center"/>
    </xf>
    <xf numFmtId="0" fontId="41" fillId="0" borderId="0" xfId="1" applyFont="1" applyAlignment="1" applyProtection="1">
      <alignment horizontal="center" vertical="center"/>
    </xf>
    <xf numFmtId="166" fontId="0" fillId="0" borderId="0" xfId="3" applyNumberFormat="1" applyFont="1" applyFill="1" applyAlignment="1" applyProtection="1">
      <alignment vertical="center"/>
    </xf>
    <xf numFmtId="166" fontId="0" fillId="0" borderId="0" xfId="3" applyNumberFormat="1" applyFont="1" applyFill="1" applyAlignment="1" applyProtection="1">
      <alignment horizontal="center" vertical="center"/>
    </xf>
    <xf numFmtId="166" fontId="0" fillId="0" borderId="0" xfId="3" applyNumberFormat="1" applyFont="1" applyAlignment="1" applyProtection="1">
      <alignment vertical="center"/>
    </xf>
    <xf numFmtId="0" fontId="33" fillId="0" borderId="6" xfId="0" applyFont="1" applyBorder="1" applyAlignment="1" applyProtection="1">
      <alignment horizontal="center" vertical="center"/>
    </xf>
    <xf numFmtId="0" fontId="33" fillId="0" borderId="37" xfId="0" applyFont="1" applyBorder="1" applyAlignment="1" applyProtection="1">
      <alignment horizontal="center" vertical="center"/>
    </xf>
    <xf numFmtId="0" fontId="24" fillId="2" borderId="27" xfId="0" applyFont="1" applyFill="1" applyBorder="1" applyAlignment="1" applyProtection="1">
      <alignment horizontal="center" vertical="center"/>
    </xf>
    <xf numFmtId="175" fontId="33" fillId="0" borderId="4" xfId="0" applyNumberFormat="1" applyFont="1" applyBorder="1" applyAlignment="1" applyProtection="1">
      <alignment horizontal="center" vertical="center"/>
    </xf>
    <xf numFmtId="0" fontId="24" fillId="2" borderId="105" xfId="0" applyFont="1" applyFill="1" applyBorder="1" applyAlignment="1" applyProtection="1">
      <alignment horizontal="center" vertical="center"/>
    </xf>
    <xf numFmtId="0" fontId="24" fillId="2" borderId="106" xfId="0" applyFont="1" applyFill="1" applyBorder="1" applyAlignment="1" applyProtection="1">
      <alignment horizontal="center" vertical="center"/>
    </xf>
    <xf numFmtId="0" fontId="24" fillId="2" borderId="63" xfId="0" applyFont="1" applyFill="1" applyBorder="1" applyAlignment="1" applyProtection="1">
      <alignment horizontal="center" vertical="center"/>
    </xf>
    <xf numFmtId="173" fontId="23" fillId="3" borderId="52" xfId="4" applyNumberFormat="1" applyFont="1" applyFill="1" applyBorder="1" applyAlignment="1" applyProtection="1">
      <alignment horizontal="right" vertical="center" indent="1"/>
      <protection locked="0"/>
    </xf>
    <xf numFmtId="2" fontId="23" fillId="0" borderId="4" xfId="1" applyNumberFormat="1" applyFont="1" applyBorder="1" applyAlignment="1">
      <alignment horizontal="center" vertical="center"/>
    </xf>
    <xf numFmtId="0" fontId="24" fillId="2" borderId="36" xfId="1" applyFont="1" applyFill="1" applyBorder="1" applyAlignment="1">
      <alignment horizontal="center" vertical="center"/>
    </xf>
    <xf numFmtId="0" fontId="24" fillId="2" borderId="109" xfId="1" applyFont="1" applyFill="1" applyBorder="1" applyAlignment="1">
      <alignment horizontal="center" vertical="center"/>
    </xf>
    <xf numFmtId="172" fontId="26" fillId="0" borderId="109" xfId="4" applyNumberFormat="1" applyFont="1" applyFill="1" applyBorder="1" applyAlignment="1">
      <alignment horizontal="right" vertical="center" indent="1"/>
    </xf>
    <xf numFmtId="172" fontId="65" fillId="0" borderId="4" xfId="3" applyNumberFormat="1" applyFont="1" applyFill="1" applyBorder="1" applyAlignment="1">
      <alignment horizontal="right" vertical="center" indent="1"/>
    </xf>
    <xf numFmtId="172" fontId="65" fillId="0" borderId="4" xfId="3" applyNumberFormat="1" applyFont="1" applyFill="1" applyBorder="1" applyAlignment="1" applyProtection="1">
      <alignment horizontal="right" vertical="center" indent="1"/>
    </xf>
    <xf numFmtId="0" fontId="33" fillId="0" borderId="6" xfId="0" applyFont="1" applyBorder="1" applyAlignment="1" applyProtection="1">
      <alignment horizontal="center" vertical="center"/>
    </xf>
    <xf numFmtId="0" fontId="33" fillId="0" borderId="37" xfId="0" applyFont="1" applyBorder="1" applyAlignment="1" applyProtection="1">
      <alignment horizontal="center" vertical="center"/>
    </xf>
    <xf numFmtId="0" fontId="32" fillId="0" borderId="37" xfId="0" applyFont="1" applyBorder="1" applyAlignment="1" applyProtection="1">
      <alignment horizontal="center" vertical="center"/>
    </xf>
    <xf numFmtId="0" fontId="32" fillId="0" borderId="6" xfId="0" applyFont="1" applyBorder="1" applyAlignment="1" applyProtection="1">
      <alignment horizontal="center" vertical="center"/>
    </xf>
    <xf numFmtId="0" fontId="32" fillId="0" borderId="4" xfId="0" applyFont="1" applyBorder="1" applyAlignment="1" applyProtection="1">
      <alignment horizontal="center" vertical="center"/>
    </xf>
    <xf numFmtId="0" fontId="24" fillId="2" borderId="39" xfId="0" applyFont="1" applyFill="1" applyBorder="1" applyAlignment="1" applyProtection="1">
      <alignment horizontal="center" vertical="center"/>
    </xf>
    <xf numFmtId="175" fontId="33" fillId="0" borderId="4" xfId="0" applyNumberFormat="1" applyFont="1" applyBorder="1" applyAlignment="1" applyProtection="1">
      <alignment horizontal="center" vertical="center"/>
    </xf>
    <xf numFmtId="0" fontId="24" fillId="2" borderId="119" xfId="0" applyFont="1" applyFill="1" applyBorder="1" applyAlignment="1" applyProtection="1">
      <alignment horizontal="center" vertical="center"/>
    </xf>
    <xf numFmtId="0" fontId="33" fillId="0" borderId="121" xfId="0" applyFont="1" applyBorder="1" applyAlignment="1" applyProtection="1">
      <alignment horizontal="center" vertical="center"/>
    </xf>
    <xf numFmtId="0" fontId="33" fillId="0" borderId="123" xfId="0" applyFont="1" applyBorder="1" applyAlignment="1" applyProtection="1">
      <alignment horizontal="center" vertical="center"/>
    </xf>
    <xf numFmtId="175" fontId="33" fillId="0" borderId="121" xfId="0" applyNumberFormat="1" applyFont="1" applyBorder="1" applyAlignment="1" applyProtection="1">
      <alignment horizontal="center" vertical="center"/>
    </xf>
    <xf numFmtId="175" fontId="33" fillId="0" borderId="124" xfId="0" applyNumberFormat="1" applyFont="1" applyBorder="1" applyAlignment="1" applyProtection="1">
      <alignment horizontal="center" vertical="center"/>
    </xf>
    <xf numFmtId="175" fontId="33" fillId="0" borderId="123" xfId="0" applyNumberFormat="1" applyFont="1" applyBorder="1" applyAlignment="1" applyProtection="1">
      <alignment horizontal="center" vertical="center"/>
    </xf>
    <xf numFmtId="0" fontId="32" fillId="0" borderId="127" xfId="0" applyFont="1" applyBorder="1" applyAlignment="1" applyProtection="1">
      <alignment horizontal="center" vertical="center"/>
    </xf>
    <xf numFmtId="173" fontId="33" fillId="3" borderId="127" xfId="4" applyNumberFormat="1" applyFont="1" applyFill="1" applyBorder="1" applyAlignment="1" applyProtection="1">
      <alignment horizontal="right" vertical="center"/>
      <protection locked="0"/>
    </xf>
    <xf numFmtId="175" fontId="33" fillId="0" borderId="127" xfId="0" applyNumberFormat="1" applyFont="1" applyBorder="1" applyAlignment="1" applyProtection="1">
      <alignment horizontal="center" vertical="center"/>
    </xf>
    <xf numFmtId="175" fontId="33" fillId="0" borderId="128" xfId="0" applyNumberFormat="1" applyFont="1" applyBorder="1" applyAlignment="1" applyProtection="1">
      <alignment horizontal="center" vertical="center"/>
    </xf>
    <xf numFmtId="0" fontId="24" fillId="2" borderId="135" xfId="0" applyFont="1" applyFill="1" applyBorder="1" applyAlignment="1" applyProtection="1">
      <alignment horizontal="center" vertical="center"/>
    </xf>
    <xf numFmtId="0" fontId="33" fillId="0" borderId="137" xfId="0" applyFont="1" applyBorder="1" applyAlignment="1" applyProtection="1">
      <alignment horizontal="center" vertical="center"/>
    </xf>
    <xf numFmtId="0" fontId="33" fillId="0" borderId="139" xfId="0" applyFont="1" applyBorder="1" applyAlignment="1" applyProtection="1">
      <alignment horizontal="center" vertical="center"/>
    </xf>
    <xf numFmtId="175" fontId="33" fillId="0" borderId="137" xfId="0" applyNumberFormat="1" applyFont="1" applyBorder="1" applyAlignment="1" applyProtection="1">
      <alignment horizontal="center" vertical="center"/>
    </xf>
    <xf numFmtId="175" fontId="33" fillId="0" borderId="140" xfId="0" applyNumberFormat="1" applyFont="1" applyBorder="1" applyAlignment="1" applyProtection="1">
      <alignment horizontal="center" vertical="center"/>
    </xf>
    <xf numFmtId="175" fontId="33" fillId="0" borderId="141" xfId="0" applyNumberFormat="1" applyFont="1" applyBorder="1" applyAlignment="1" applyProtection="1">
      <alignment horizontal="center" vertical="center"/>
    </xf>
    <xf numFmtId="0" fontId="32" fillId="0" borderId="144" xfId="0" applyFont="1" applyBorder="1" applyAlignment="1" applyProtection="1">
      <alignment horizontal="center" vertical="center"/>
    </xf>
    <xf numFmtId="173" fontId="33" fillId="3" borderId="144" xfId="4" applyNumberFormat="1" applyFont="1" applyFill="1" applyBorder="1" applyAlignment="1" applyProtection="1">
      <alignment horizontal="right" vertical="center"/>
      <protection locked="0"/>
    </xf>
    <xf numFmtId="175" fontId="33" fillId="0" borderId="143" xfId="0" applyNumberFormat="1" applyFont="1" applyBorder="1" applyAlignment="1" applyProtection="1">
      <alignment horizontal="center" vertical="center"/>
    </xf>
    <xf numFmtId="175" fontId="33" fillId="0" borderId="145" xfId="0" applyNumberFormat="1" applyFont="1" applyBorder="1" applyAlignment="1" applyProtection="1">
      <alignment horizontal="center" vertical="center"/>
    </xf>
    <xf numFmtId="0" fontId="24" fillId="2" borderId="146" xfId="0" applyFont="1" applyFill="1" applyBorder="1" applyAlignment="1" applyProtection="1">
      <alignment horizontal="center" vertical="center"/>
    </xf>
    <xf numFmtId="0" fontId="24" fillId="2" borderId="147" xfId="0" applyFont="1" applyFill="1" applyBorder="1" applyAlignment="1" applyProtection="1">
      <alignment horizontal="center" vertical="center"/>
    </xf>
    <xf numFmtId="172" fontId="26" fillId="0" borderId="148" xfId="3" applyNumberFormat="1" applyFont="1" applyFill="1" applyBorder="1" applyAlignment="1" applyProtection="1">
      <alignment horizontal="center" vertical="center"/>
    </xf>
    <xf numFmtId="176" fontId="65" fillId="0" borderId="112" xfId="0" applyNumberFormat="1" applyFont="1" applyFill="1" applyBorder="1" applyAlignment="1" applyProtection="1">
      <alignment horizontal="center" vertical="center"/>
    </xf>
    <xf numFmtId="0" fontId="24" fillId="2" borderId="149" xfId="0" applyFont="1" applyFill="1" applyBorder="1" applyAlignment="1" applyProtection="1">
      <alignment horizontal="center" vertical="center"/>
    </xf>
    <xf numFmtId="0" fontId="24" fillId="2" borderId="150" xfId="0" applyFont="1" applyFill="1" applyBorder="1" applyAlignment="1" applyProtection="1">
      <alignment horizontal="center" vertical="center"/>
    </xf>
    <xf numFmtId="172" fontId="26" fillId="0" borderId="151" xfId="3" applyNumberFormat="1" applyFont="1" applyFill="1" applyBorder="1" applyAlignment="1" applyProtection="1">
      <alignment horizontal="right" vertical="center" indent="1"/>
    </xf>
    <xf numFmtId="172" fontId="65" fillId="0" borderId="112" xfId="3" applyNumberFormat="1" applyFont="1" applyFill="1" applyBorder="1" applyAlignment="1" applyProtection="1">
      <alignment horizontal="right" vertical="center" indent="1"/>
    </xf>
    <xf numFmtId="43" fontId="67" fillId="2" borderId="0" xfId="3" applyFont="1" applyFill="1" applyAlignment="1" applyProtection="1">
      <alignment vertical="center"/>
    </xf>
    <xf numFmtId="0" fontId="66" fillId="0" borderId="0" xfId="0" applyFont="1" applyAlignment="1" applyProtection="1">
      <alignment horizontal="center" vertical="center" wrapText="1"/>
    </xf>
    <xf numFmtId="0" fontId="66" fillId="0" borderId="0" xfId="0" applyFont="1" applyBorder="1" applyAlignment="1" applyProtection="1">
      <alignment horizontal="center" vertical="center" wrapText="1"/>
    </xf>
    <xf numFmtId="0" fontId="69" fillId="5" borderId="0" xfId="0" applyFont="1" applyFill="1" applyAlignment="1" applyProtection="1">
      <alignment horizontal="left" vertical="center" indent="1"/>
    </xf>
    <xf numFmtId="173" fontId="65" fillId="0" borderId="0" xfId="0" applyNumberFormat="1" applyFont="1" applyFill="1" applyBorder="1" applyAlignment="1" applyProtection="1">
      <alignment vertical="center"/>
    </xf>
    <xf numFmtId="0" fontId="20" fillId="0" borderId="0" xfId="1" applyFont="1" applyBorder="1" applyAlignment="1" applyProtection="1">
      <alignment vertical="center"/>
    </xf>
    <xf numFmtId="173" fontId="65" fillId="0" borderId="112" xfId="0" applyNumberFormat="1" applyFont="1" applyFill="1" applyBorder="1" applyAlignment="1" applyProtection="1">
      <alignment vertical="center"/>
    </xf>
    <xf numFmtId="176" fontId="65" fillId="0" borderId="0" xfId="0" applyNumberFormat="1" applyFont="1" applyFill="1" applyBorder="1" applyAlignment="1" applyProtection="1">
      <alignment horizontal="center" vertical="center"/>
    </xf>
    <xf numFmtId="0" fontId="25" fillId="0" borderId="0" xfId="1" applyFont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172" fontId="65" fillId="0" borderId="0" xfId="3" applyNumberFormat="1" applyFont="1" applyFill="1" applyBorder="1" applyAlignment="1">
      <alignment horizontal="right" vertical="center" indent="1"/>
    </xf>
    <xf numFmtId="2" fontId="23" fillId="0" borderId="0" xfId="1" applyNumberFormat="1" applyFont="1" applyBorder="1" applyAlignment="1">
      <alignment horizontal="center" vertical="center"/>
    </xf>
    <xf numFmtId="0" fontId="20" fillId="2" borderId="44" xfId="1" applyFont="1" applyFill="1" applyBorder="1" applyAlignment="1">
      <alignment horizontal="center" vertical="center"/>
    </xf>
    <xf numFmtId="0" fontId="20" fillId="2" borderId="45" xfId="1" applyFont="1" applyFill="1" applyBorder="1" applyAlignment="1">
      <alignment horizontal="center" vertical="center"/>
    </xf>
    <xf numFmtId="0" fontId="31" fillId="2" borderId="109" xfId="1" applyFont="1" applyFill="1" applyBorder="1" applyAlignment="1">
      <alignment horizontal="center" vertical="center"/>
    </xf>
    <xf numFmtId="0" fontId="24" fillId="2" borderId="30" xfId="1" applyFont="1" applyFill="1" applyBorder="1" applyAlignment="1">
      <alignment horizontal="center" vertical="center" wrapText="1"/>
    </xf>
    <xf numFmtId="0" fontId="24" fillId="2" borderId="63" xfId="1" applyFont="1" applyFill="1" applyBorder="1" applyAlignment="1">
      <alignment horizontal="center" vertical="center" wrapText="1"/>
    </xf>
    <xf numFmtId="0" fontId="24" fillId="2" borderId="35" xfId="1" applyFont="1" applyFill="1" applyBorder="1" applyAlignment="1">
      <alignment horizontal="center" vertical="center" wrapText="1"/>
    </xf>
    <xf numFmtId="0" fontId="24" fillId="2" borderId="46" xfId="1" applyFont="1" applyFill="1" applyBorder="1" applyAlignment="1">
      <alignment horizontal="center" vertical="center"/>
    </xf>
    <xf numFmtId="0" fontId="24" fillId="2" borderId="16" xfId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left" vertical="center"/>
    </xf>
    <xf numFmtId="0" fontId="24" fillId="2" borderId="0" xfId="1" applyFont="1" applyFill="1" applyBorder="1" applyAlignment="1">
      <alignment horizontal="left" vertical="center"/>
    </xf>
    <xf numFmtId="0" fontId="24" fillId="2" borderId="2" xfId="1" applyFont="1" applyFill="1" applyBorder="1" applyAlignment="1">
      <alignment horizontal="left" vertical="center"/>
    </xf>
    <xf numFmtId="0" fontId="24" fillId="2" borderId="31" xfId="1" applyFont="1" applyFill="1" applyBorder="1" applyAlignment="1">
      <alignment horizontal="center" vertical="center" wrapText="1"/>
    </xf>
    <xf numFmtId="0" fontId="24" fillId="2" borderId="51" xfId="1" applyFont="1" applyFill="1" applyBorder="1" applyAlignment="1">
      <alignment horizontal="center" vertical="center" wrapText="1"/>
    </xf>
    <xf numFmtId="0" fontId="24" fillId="2" borderId="64" xfId="1" applyFont="1" applyFill="1" applyBorder="1" applyAlignment="1">
      <alignment horizontal="center" vertical="center"/>
    </xf>
    <xf numFmtId="0" fontId="24" fillId="2" borderId="65" xfId="1" applyFont="1" applyFill="1" applyBorder="1" applyAlignment="1">
      <alignment horizontal="center" vertical="center"/>
    </xf>
    <xf numFmtId="0" fontId="36" fillId="2" borderId="35" xfId="0" applyFont="1" applyFill="1" applyBorder="1" applyAlignment="1">
      <alignment horizontal="left" vertical="top" wrapText="1"/>
    </xf>
    <xf numFmtId="0" fontId="37" fillId="2" borderId="51" xfId="0" applyFont="1" applyFill="1" applyBorder="1" applyAlignment="1">
      <alignment horizontal="left" vertical="top" wrapText="1"/>
    </xf>
    <xf numFmtId="0" fontId="36" fillId="2" borderId="58" xfId="0" applyFont="1" applyFill="1" applyBorder="1" applyAlignment="1">
      <alignment horizontal="left" vertical="top" wrapText="1"/>
    </xf>
    <xf numFmtId="0" fontId="37" fillId="2" borderId="59" xfId="0" applyFont="1" applyFill="1" applyBorder="1" applyAlignment="1">
      <alignment horizontal="left" vertical="top" wrapText="1"/>
    </xf>
    <xf numFmtId="0" fontId="24" fillId="2" borderId="60" xfId="1" applyFont="1" applyFill="1" applyBorder="1" applyAlignment="1">
      <alignment horizontal="center" vertical="center" wrapText="1"/>
    </xf>
    <xf numFmtId="0" fontId="24" fillId="2" borderId="46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31" fillId="2" borderId="61" xfId="0" applyFont="1" applyFill="1" applyBorder="1" applyAlignment="1">
      <alignment horizontal="center" vertical="center"/>
    </xf>
    <xf numFmtId="0" fontId="31" fillId="2" borderId="46" xfId="0" applyFont="1" applyFill="1" applyBorder="1" applyAlignment="1">
      <alignment horizontal="center" vertical="center"/>
    </xf>
    <xf numFmtId="0" fontId="36" fillId="2" borderId="62" xfId="0" applyFont="1" applyFill="1" applyBorder="1" applyAlignment="1">
      <alignment horizontal="left" vertical="top" wrapText="1"/>
    </xf>
    <xf numFmtId="0" fontId="37" fillId="2" borderId="63" xfId="0" applyFont="1" applyFill="1" applyBorder="1" applyAlignment="1">
      <alignment horizontal="left" vertical="top" wrapText="1"/>
    </xf>
    <xf numFmtId="173" fontId="23" fillId="0" borderId="53" xfId="4" applyNumberFormat="1" applyFont="1" applyFill="1" applyBorder="1" applyAlignment="1" applyProtection="1">
      <alignment horizontal="left" vertical="center" indent="1"/>
    </xf>
    <xf numFmtId="173" fontId="23" fillId="0" borderId="8" xfId="4" applyNumberFormat="1" applyFont="1" applyFill="1" applyBorder="1" applyAlignment="1" applyProtection="1">
      <alignment horizontal="left" vertical="center" indent="1"/>
    </xf>
    <xf numFmtId="0" fontId="38" fillId="2" borderId="31" xfId="0" applyFont="1" applyFill="1" applyBorder="1" applyAlignment="1" applyProtection="1">
      <alignment horizontal="left" vertical="center" wrapText="1" indent="1"/>
    </xf>
    <xf numFmtId="0" fontId="38" fillId="2" borderId="51" xfId="0" applyFont="1" applyFill="1" applyBorder="1" applyAlignment="1" applyProtection="1">
      <alignment horizontal="left" vertical="center" wrapText="1" indent="1"/>
    </xf>
    <xf numFmtId="0" fontId="38" fillId="2" borderId="55" xfId="0" applyFont="1" applyFill="1" applyBorder="1" applyAlignment="1" applyProtection="1">
      <alignment horizontal="left" vertical="center" wrapText="1" indent="1"/>
    </xf>
    <xf numFmtId="0" fontId="38" fillId="2" borderId="36" xfId="0" applyFont="1" applyFill="1" applyBorder="1" applyAlignment="1" applyProtection="1">
      <alignment horizontal="left" vertical="center" wrapText="1" indent="1"/>
    </xf>
    <xf numFmtId="0" fontId="30" fillId="2" borderId="55" xfId="0" applyFont="1" applyFill="1" applyBorder="1" applyAlignment="1" applyProtection="1">
      <alignment horizontal="center" vertical="center" wrapText="1"/>
    </xf>
    <xf numFmtId="0" fontId="30" fillId="2" borderId="36" xfId="0" applyFont="1" applyFill="1" applyBorder="1" applyAlignment="1" applyProtection="1">
      <alignment horizontal="center" vertical="center" wrapText="1"/>
    </xf>
    <xf numFmtId="0" fontId="24" fillId="2" borderId="64" xfId="1" applyFont="1" applyFill="1" applyBorder="1" applyAlignment="1" applyProtection="1">
      <alignment horizontal="center" vertical="center"/>
    </xf>
    <xf numFmtId="0" fontId="24" fillId="2" borderId="65" xfId="1" applyFont="1" applyFill="1" applyBorder="1" applyAlignment="1" applyProtection="1">
      <alignment horizontal="center" vertical="center"/>
    </xf>
    <xf numFmtId="0" fontId="38" fillId="2" borderId="66" xfId="0" applyFont="1" applyFill="1" applyBorder="1" applyAlignment="1" applyProtection="1">
      <alignment horizontal="left" vertical="center" wrapText="1" indent="1"/>
    </xf>
    <xf numFmtId="0" fontId="38" fillId="2" borderId="67" xfId="0" applyFont="1" applyFill="1" applyBorder="1" applyAlignment="1" applyProtection="1">
      <alignment horizontal="left" vertical="center" wrapText="1" indent="1"/>
    </xf>
    <xf numFmtId="0" fontId="38" fillId="2" borderId="52" xfId="0" applyFont="1" applyFill="1" applyBorder="1" applyAlignment="1" applyProtection="1">
      <alignment horizontal="left" vertical="center" wrapText="1" indent="1"/>
    </xf>
    <xf numFmtId="0" fontId="38" fillId="2" borderId="50" xfId="0" applyFont="1" applyFill="1" applyBorder="1" applyAlignment="1" applyProtection="1">
      <alignment horizontal="left" vertical="center" wrapText="1" indent="1"/>
    </xf>
    <xf numFmtId="0" fontId="0" fillId="0" borderId="0" xfId="0" applyFill="1" applyBorder="1" applyAlignment="1" applyProtection="1">
      <alignment horizontal="left" vertical="center"/>
    </xf>
    <xf numFmtId="0" fontId="31" fillId="2" borderId="61" xfId="0" applyFont="1" applyFill="1" applyBorder="1" applyAlignment="1" applyProtection="1">
      <alignment horizontal="center" vertical="center"/>
    </xf>
    <xf numFmtId="0" fontId="31" fillId="2" borderId="68" xfId="0" applyFont="1" applyFill="1" applyBorder="1" applyAlignment="1" applyProtection="1">
      <alignment horizontal="center" vertical="center"/>
    </xf>
    <xf numFmtId="173" fontId="23" fillId="0" borderId="70" xfId="4" applyNumberFormat="1" applyFont="1" applyFill="1" applyBorder="1" applyAlignment="1" applyProtection="1">
      <alignment horizontal="left" vertical="center" indent="1"/>
    </xf>
    <xf numFmtId="173" fontId="23" fillId="0" borderId="71" xfId="4" applyNumberFormat="1" applyFont="1" applyFill="1" applyBorder="1" applyAlignment="1" applyProtection="1">
      <alignment horizontal="left" vertical="center" indent="1"/>
    </xf>
    <xf numFmtId="173" fontId="23" fillId="0" borderId="38" xfId="4" applyNumberFormat="1" applyFont="1" applyFill="1" applyBorder="1" applyAlignment="1" applyProtection="1">
      <alignment horizontal="left" vertical="center" indent="1"/>
    </xf>
    <xf numFmtId="173" fontId="23" fillId="0" borderId="72" xfId="4" applyNumberFormat="1" applyFont="1" applyFill="1" applyBorder="1" applyAlignment="1" applyProtection="1">
      <alignment horizontal="left" vertical="center" indent="1"/>
    </xf>
    <xf numFmtId="173" fontId="23" fillId="0" borderId="73" xfId="4" applyNumberFormat="1" applyFont="1" applyFill="1" applyBorder="1" applyAlignment="1" applyProtection="1">
      <alignment horizontal="left" vertical="center" indent="1"/>
    </xf>
    <xf numFmtId="173" fontId="23" fillId="0" borderId="49" xfId="4" applyNumberFormat="1" applyFont="1" applyFill="1" applyBorder="1" applyAlignment="1" applyProtection="1">
      <alignment horizontal="left" vertical="center" indent="1"/>
    </xf>
    <xf numFmtId="173" fontId="23" fillId="0" borderId="74" xfId="4" applyNumberFormat="1" applyFont="1" applyFill="1" applyBorder="1" applyAlignment="1" applyProtection="1">
      <alignment horizontal="left" vertical="center" indent="1"/>
    </xf>
    <xf numFmtId="173" fontId="23" fillId="0" borderId="75" xfId="4" applyNumberFormat="1" applyFont="1" applyFill="1" applyBorder="1" applyAlignment="1" applyProtection="1">
      <alignment horizontal="left" vertical="center" indent="1"/>
    </xf>
    <xf numFmtId="173" fontId="23" fillId="0" borderId="76" xfId="4" applyNumberFormat="1" applyFont="1" applyFill="1" applyBorder="1" applyAlignment="1" applyProtection="1">
      <alignment horizontal="left" vertical="center" indent="1"/>
    </xf>
    <xf numFmtId="0" fontId="38" fillId="2" borderId="39" xfId="0" applyFont="1" applyFill="1" applyBorder="1" applyAlignment="1" applyProtection="1">
      <alignment horizontal="left" vertical="center" wrapText="1" indent="1"/>
    </xf>
    <xf numFmtId="0" fontId="38" fillId="2" borderId="56" xfId="0" applyFont="1" applyFill="1" applyBorder="1" applyAlignment="1" applyProtection="1">
      <alignment horizontal="left" vertical="center" wrapText="1" indent="1"/>
    </xf>
    <xf numFmtId="0" fontId="38" fillId="2" borderId="69" xfId="0" applyFont="1" applyFill="1" applyBorder="1" applyAlignment="1" applyProtection="1">
      <alignment horizontal="left" vertical="center" wrapText="1" indent="1"/>
    </xf>
    <xf numFmtId="0" fontId="30" fillId="2" borderId="39" xfId="0" applyFont="1" applyFill="1" applyBorder="1" applyAlignment="1" applyProtection="1">
      <alignment horizontal="center" vertical="center" wrapText="1"/>
    </xf>
    <xf numFmtId="0" fontId="24" fillId="2" borderId="64" xfId="1" applyFont="1" applyFill="1" applyBorder="1" applyAlignment="1" applyProtection="1">
      <alignment horizontal="center" vertical="center" wrapText="1"/>
    </xf>
    <xf numFmtId="0" fontId="24" fillId="2" borderId="65" xfId="1" applyFont="1" applyFill="1" applyBorder="1" applyAlignment="1" applyProtection="1">
      <alignment horizontal="center" vertical="center" wrapText="1"/>
    </xf>
    <xf numFmtId="0" fontId="31" fillId="2" borderId="56" xfId="0" applyFont="1" applyFill="1" applyBorder="1" applyAlignment="1" applyProtection="1">
      <alignment horizontal="center" vertical="center"/>
    </xf>
    <xf numFmtId="0" fontId="31" fillId="2" borderId="55" xfId="0" applyFont="1" applyFill="1" applyBorder="1" applyAlignment="1" applyProtection="1">
      <alignment horizontal="center" vertical="center"/>
    </xf>
    <xf numFmtId="0" fontId="31" fillId="2" borderId="57" xfId="0" applyFont="1" applyFill="1" applyBorder="1" applyAlignment="1" applyProtection="1">
      <alignment horizontal="center" vertical="center"/>
    </xf>
    <xf numFmtId="172" fontId="26" fillId="0" borderId="4" xfId="3" applyNumberFormat="1" applyFont="1" applyFill="1" applyBorder="1" applyAlignment="1" applyProtection="1">
      <alignment horizontal="right" vertical="center" indent="1"/>
    </xf>
    <xf numFmtId="0" fontId="24" fillId="2" borderId="34" xfId="0" applyFont="1" applyFill="1" applyBorder="1" applyAlignment="1" applyProtection="1">
      <alignment horizontal="center" vertical="center"/>
    </xf>
    <xf numFmtId="0" fontId="24" fillId="2" borderId="36" xfId="0" applyFont="1" applyFill="1" applyBorder="1" applyAlignment="1" applyProtection="1">
      <alignment horizontal="center" vertical="center"/>
    </xf>
    <xf numFmtId="172" fontId="65" fillId="0" borderId="4" xfId="3" applyNumberFormat="1" applyFont="1" applyFill="1" applyBorder="1" applyAlignment="1" applyProtection="1">
      <alignment horizontal="center" vertical="center"/>
    </xf>
    <xf numFmtId="0" fontId="24" fillId="2" borderId="18" xfId="0" applyFont="1" applyFill="1" applyBorder="1" applyAlignment="1" applyProtection="1">
      <alignment horizontal="center" vertical="center"/>
    </xf>
    <xf numFmtId="0" fontId="30" fillId="2" borderId="31" xfId="0" applyFont="1" applyFill="1" applyBorder="1" applyAlignment="1" applyProtection="1">
      <alignment horizontal="center" vertical="center" wrapText="1"/>
    </xf>
    <xf numFmtId="0" fontId="30" fillId="2" borderId="35" xfId="0" applyFont="1" applyFill="1" applyBorder="1" applyAlignment="1" applyProtection="1">
      <alignment horizontal="center" vertical="center" wrapText="1"/>
    </xf>
    <xf numFmtId="173" fontId="23" fillId="0" borderId="37" xfId="4" applyNumberFormat="1" applyFont="1" applyFill="1" applyBorder="1" applyAlignment="1" applyProtection="1">
      <alignment horizontal="left" vertical="center" indent="1"/>
    </xf>
    <xf numFmtId="173" fontId="23" fillId="0" borderId="4" xfId="4" applyNumberFormat="1" applyFont="1" applyFill="1" applyBorder="1" applyAlignment="1" applyProtection="1">
      <alignment horizontal="left" vertical="center" indent="1"/>
    </xf>
    <xf numFmtId="173" fontId="23" fillId="0" borderId="6" xfId="4" applyNumberFormat="1" applyFont="1" applyFill="1" applyBorder="1" applyAlignment="1" applyProtection="1">
      <alignment horizontal="left" vertical="center" indent="1"/>
    </xf>
    <xf numFmtId="173" fontId="23" fillId="0" borderId="3" xfId="4" applyNumberFormat="1" applyFont="1" applyFill="1" applyBorder="1" applyAlignment="1" applyProtection="1">
      <alignment horizontal="left" vertical="center" indent="1"/>
    </xf>
    <xf numFmtId="0" fontId="30" fillId="2" borderId="41" xfId="0" applyFont="1" applyFill="1" applyBorder="1" applyAlignment="1" applyProtection="1">
      <alignment horizontal="center" vertical="center" wrapText="1"/>
    </xf>
    <xf numFmtId="0" fontId="38" fillId="2" borderId="30" xfId="0" applyFont="1" applyFill="1" applyBorder="1" applyAlignment="1" applyProtection="1">
      <alignment horizontal="center" vertical="center" wrapText="1"/>
    </xf>
    <xf numFmtId="0" fontId="38" fillId="2" borderId="62" xfId="0" applyFont="1" applyFill="1" applyBorder="1" applyAlignment="1" applyProtection="1">
      <alignment horizontal="center" vertical="center" wrapText="1"/>
    </xf>
    <xf numFmtId="0" fontId="0" fillId="2" borderId="47" xfId="0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0" fillId="2" borderId="46" xfId="0" applyFill="1" applyBorder="1" applyAlignment="1" applyProtection="1">
      <alignment horizontal="center" vertical="center"/>
    </xf>
    <xf numFmtId="0" fontId="0" fillId="2" borderId="16" xfId="0" applyFill="1" applyBorder="1" applyAlignment="1" applyProtection="1">
      <alignment horizontal="center" vertical="center"/>
    </xf>
    <xf numFmtId="173" fontId="7" fillId="0" borderId="70" xfId="4" applyNumberFormat="1" applyFont="1" applyFill="1" applyBorder="1" applyAlignment="1" applyProtection="1">
      <alignment horizontal="center" vertical="center"/>
    </xf>
    <xf numFmtId="173" fontId="7" fillId="0" borderId="71" xfId="4" applyNumberFormat="1" applyFont="1" applyFill="1" applyBorder="1" applyAlignment="1" applyProtection="1">
      <alignment horizontal="center" vertical="center"/>
    </xf>
    <xf numFmtId="173" fontId="7" fillId="0" borderId="38" xfId="4" applyNumberFormat="1" applyFont="1" applyFill="1" applyBorder="1" applyAlignment="1" applyProtection="1">
      <alignment horizontal="center" vertical="center"/>
    </xf>
    <xf numFmtId="0" fontId="0" fillId="0" borderId="91" xfId="0" applyBorder="1"/>
    <xf numFmtId="0" fontId="30" fillId="2" borderId="90" xfId="0" applyFont="1" applyFill="1" applyBorder="1" applyAlignment="1" applyProtection="1">
      <alignment horizontal="center" vertical="center" wrapText="1"/>
    </xf>
    <xf numFmtId="173" fontId="23" fillId="0" borderId="70" xfId="4" applyNumberFormat="1" applyFont="1" applyFill="1" applyBorder="1" applyAlignment="1" applyProtection="1">
      <alignment horizontal="center" vertical="center"/>
    </xf>
    <xf numFmtId="173" fontId="23" fillId="0" borderId="71" xfId="4" applyNumberFormat="1" applyFont="1" applyFill="1" applyBorder="1" applyAlignment="1" applyProtection="1">
      <alignment horizontal="center" vertical="center"/>
    </xf>
    <xf numFmtId="173" fontId="23" fillId="0" borderId="38" xfId="4" applyNumberFormat="1" applyFont="1" applyFill="1" applyBorder="1" applyAlignment="1" applyProtection="1">
      <alignment horizontal="center" vertical="center"/>
    </xf>
    <xf numFmtId="173" fontId="21" fillId="0" borderId="70" xfId="4" applyNumberFormat="1" applyFont="1" applyFill="1" applyBorder="1" applyAlignment="1" applyProtection="1">
      <alignment horizontal="center" vertical="center"/>
    </xf>
    <xf numFmtId="173" fontId="21" fillId="0" borderId="71" xfId="4" applyNumberFormat="1" applyFont="1" applyFill="1" applyBorder="1" applyAlignment="1" applyProtection="1">
      <alignment horizontal="center" vertical="center"/>
    </xf>
    <xf numFmtId="173" fontId="21" fillId="0" borderId="38" xfId="4" applyNumberFormat="1" applyFont="1" applyFill="1" applyBorder="1" applyAlignment="1" applyProtection="1">
      <alignment horizontal="center" vertical="center"/>
    </xf>
    <xf numFmtId="0" fontId="38" fillId="2" borderId="97" xfId="0" applyFont="1" applyFill="1" applyBorder="1" applyAlignment="1" applyProtection="1">
      <alignment horizontal="center" vertical="center" wrapText="1"/>
    </xf>
    <xf numFmtId="0" fontId="38" fillId="2" borderId="100" xfId="0" applyFont="1" applyFill="1" applyBorder="1" applyAlignment="1" applyProtection="1">
      <alignment horizontal="center" vertical="center" wrapText="1"/>
    </xf>
    <xf numFmtId="0" fontId="38" fillId="2" borderId="98" xfId="0" applyFont="1" applyFill="1" applyBorder="1" applyAlignment="1" applyProtection="1">
      <alignment horizontal="center" vertical="center" wrapText="1"/>
    </xf>
    <xf numFmtId="0" fontId="38" fillId="2" borderId="101" xfId="0" applyFont="1" applyFill="1" applyBorder="1" applyAlignment="1" applyProtection="1">
      <alignment horizontal="center" vertical="center" wrapText="1"/>
    </xf>
    <xf numFmtId="0" fontId="30" fillId="2" borderId="99" xfId="0" applyFont="1" applyFill="1" applyBorder="1" applyAlignment="1" applyProtection="1">
      <alignment horizontal="center" vertical="center" wrapText="1"/>
    </xf>
    <xf numFmtId="0" fontId="30" fillId="2" borderId="102" xfId="0" applyFont="1" applyFill="1" applyBorder="1" applyAlignment="1" applyProtection="1">
      <alignment horizontal="center" vertical="center" wrapText="1"/>
    </xf>
    <xf numFmtId="0" fontId="24" fillId="2" borderId="104" xfId="1" applyFont="1" applyFill="1" applyBorder="1" applyAlignment="1" applyProtection="1">
      <alignment horizontal="center" vertical="center"/>
    </xf>
    <xf numFmtId="0" fontId="24" fillId="2" borderId="93" xfId="1" applyFont="1" applyFill="1" applyBorder="1" applyAlignment="1" applyProtection="1">
      <alignment horizontal="center" vertical="center"/>
    </xf>
    <xf numFmtId="0" fontId="24" fillId="2" borderId="90" xfId="1" applyFont="1" applyFill="1" applyBorder="1" applyAlignment="1" applyProtection="1">
      <alignment horizontal="center" vertical="center" wrapText="1"/>
    </xf>
    <xf numFmtId="0" fontId="32" fillId="0" borderId="70" xfId="0" applyFont="1" applyBorder="1" applyAlignment="1" applyProtection="1">
      <alignment horizontal="center" vertical="center"/>
    </xf>
    <xf numFmtId="0" fontId="32" fillId="0" borderId="71" xfId="0" applyFont="1" applyBorder="1" applyAlignment="1" applyProtection="1">
      <alignment horizontal="center" vertical="center"/>
    </xf>
    <xf numFmtId="0" fontId="32" fillId="0" borderId="38" xfId="0" applyFont="1" applyBorder="1" applyAlignment="1" applyProtection="1">
      <alignment horizontal="center" vertical="center"/>
    </xf>
    <xf numFmtId="0" fontId="31" fillId="2" borderId="92" xfId="0" applyFont="1" applyFill="1" applyBorder="1" applyAlignment="1" applyProtection="1">
      <alignment horizontal="center" vertical="center"/>
    </xf>
    <xf numFmtId="0" fontId="31" fillId="2" borderId="104" xfId="0" applyFont="1" applyFill="1" applyBorder="1" applyAlignment="1" applyProtection="1">
      <alignment horizontal="center" vertical="center"/>
    </xf>
    <xf numFmtId="0" fontId="24" fillId="2" borderId="79" xfId="0" applyFont="1" applyFill="1" applyBorder="1" applyAlignment="1" applyProtection="1">
      <alignment horizontal="center" vertical="center" wrapText="1"/>
    </xf>
    <xf numFmtId="0" fontId="24" fillId="2" borderId="103" xfId="0" applyFont="1" applyFill="1" applyBorder="1" applyAlignment="1" applyProtection="1">
      <alignment horizontal="center" vertical="center" wrapText="1"/>
    </xf>
    <xf numFmtId="0" fontId="24" fillId="2" borderId="94" xfId="0" applyFont="1" applyFill="1" applyBorder="1" applyAlignment="1" applyProtection="1">
      <alignment horizontal="center" vertical="center" wrapText="1"/>
    </xf>
    <xf numFmtId="0" fontId="32" fillId="0" borderId="37" xfId="0" applyFont="1" applyBorder="1" applyAlignment="1" applyProtection="1">
      <alignment horizontal="left" vertical="center" indent="1"/>
    </xf>
    <xf numFmtId="0" fontId="32" fillId="0" borderId="6" xfId="0" applyFont="1" applyBorder="1" applyAlignment="1" applyProtection="1">
      <alignment horizontal="left" vertical="center" indent="1"/>
    </xf>
    <xf numFmtId="0" fontId="32" fillId="0" borderId="4" xfId="0" applyFont="1" applyBorder="1" applyAlignment="1" applyProtection="1">
      <alignment horizontal="left" vertical="center" indent="1"/>
    </xf>
    <xf numFmtId="0" fontId="24" fillId="2" borderId="78" xfId="0" applyFont="1" applyFill="1" applyBorder="1" applyAlignment="1" applyProtection="1">
      <alignment horizontal="center" vertical="center" wrapText="1"/>
    </xf>
    <xf numFmtId="0" fontId="24" fillId="2" borderId="39" xfId="0" applyFont="1" applyFill="1" applyBorder="1" applyAlignment="1" applyProtection="1">
      <alignment horizontal="center" vertical="center" wrapText="1"/>
    </xf>
    <xf numFmtId="0" fontId="24" fillId="2" borderId="41" xfId="0" applyFont="1" applyFill="1" applyBorder="1" applyAlignment="1" applyProtection="1">
      <alignment horizontal="center" vertical="center" wrapText="1"/>
    </xf>
    <xf numFmtId="0" fontId="24" fillId="2" borderId="35" xfId="0" applyFont="1" applyFill="1" applyBorder="1" applyAlignment="1" applyProtection="1">
      <alignment horizontal="center" vertical="center" wrapText="1"/>
    </xf>
    <xf numFmtId="0" fontId="24" fillId="2" borderId="91" xfId="0" applyFont="1" applyFill="1" applyBorder="1" applyAlignment="1" applyProtection="1">
      <alignment horizontal="center" vertical="center" wrapText="1"/>
    </xf>
    <xf numFmtId="0" fontId="24" fillId="2" borderId="36" xfId="0" applyFont="1" applyFill="1" applyBorder="1" applyAlignment="1" applyProtection="1">
      <alignment horizontal="center" vertical="center" wrapText="1"/>
    </xf>
    <xf numFmtId="0" fontId="32" fillId="0" borderId="3" xfId="0" applyFont="1" applyBorder="1" applyAlignment="1" applyProtection="1">
      <alignment horizontal="center" vertical="center"/>
    </xf>
    <xf numFmtId="0" fontId="32" fillId="0" borderId="4" xfId="0" applyFont="1" applyBorder="1" applyAlignment="1" applyProtection="1">
      <alignment horizontal="center" vertical="center"/>
    </xf>
    <xf numFmtId="0" fontId="32" fillId="0" borderId="6" xfId="0" applyFont="1" applyBorder="1" applyAlignment="1" applyProtection="1">
      <alignment horizontal="center" vertical="center"/>
    </xf>
    <xf numFmtId="0" fontId="32" fillId="0" borderId="3" xfId="0" applyFont="1" applyBorder="1" applyAlignment="1" applyProtection="1">
      <alignment horizontal="left" vertical="center" indent="1"/>
    </xf>
    <xf numFmtId="0" fontId="31" fillId="2" borderId="65" xfId="0" applyFont="1" applyFill="1" applyBorder="1" applyAlignment="1" applyProtection="1">
      <alignment horizontal="center" vertical="center"/>
    </xf>
    <xf numFmtId="176" fontId="65" fillId="0" borderId="53" xfId="0" applyNumberFormat="1" applyFont="1" applyFill="1" applyBorder="1" applyAlignment="1" applyProtection="1">
      <alignment horizontal="right" vertical="center" indent="1"/>
    </xf>
    <xf numFmtId="176" fontId="65" fillId="0" borderId="8" xfId="0" applyNumberFormat="1" applyFont="1" applyFill="1" applyBorder="1" applyAlignment="1" applyProtection="1">
      <alignment horizontal="right" vertical="center" indent="1"/>
    </xf>
    <xf numFmtId="0" fontId="24" fillId="2" borderId="47" xfId="0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horizontal="center" vertical="center"/>
    </xf>
    <xf numFmtId="0" fontId="31" fillId="2" borderId="54" xfId="0" applyFont="1" applyFill="1" applyBorder="1" applyAlignment="1" applyProtection="1">
      <alignment horizontal="center" vertical="center"/>
    </xf>
    <xf numFmtId="0" fontId="31" fillId="2" borderId="16" xfId="0" applyFont="1" applyFill="1" applyBorder="1" applyAlignment="1" applyProtection="1">
      <alignment horizontal="center" vertical="center"/>
    </xf>
    <xf numFmtId="0" fontId="24" fillId="2" borderId="107" xfId="0" applyFont="1" applyFill="1" applyBorder="1" applyAlignment="1" applyProtection="1">
      <alignment horizontal="center" vertical="center" wrapText="1"/>
    </xf>
    <xf numFmtId="0" fontId="33" fillId="0" borderId="6" xfId="0" applyFont="1" applyBorder="1" applyAlignment="1" applyProtection="1">
      <alignment horizontal="center" vertical="center"/>
    </xf>
    <xf numFmtId="0" fontId="33" fillId="0" borderId="37" xfId="0" applyFont="1" applyBorder="1" applyAlignment="1" applyProtection="1">
      <alignment horizontal="center" vertical="center"/>
    </xf>
    <xf numFmtId="175" fontId="33" fillId="0" borderId="81" xfId="0" applyNumberFormat="1" applyFont="1" applyBorder="1" applyAlignment="1" applyProtection="1">
      <alignment horizontal="center" vertical="center"/>
    </xf>
    <xf numFmtId="175" fontId="33" fillId="0" borderId="9" xfId="0" applyNumberFormat="1" applyFont="1" applyBorder="1" applyAlignment="1" applyProtection="1">
      <alignment horizontal="center" vertical="center"/>
    </xf>
    <xf numFmtId="0" fontId="32" fillId="0" borderId="37" xfId="0" applyFont="1" applyBorder="1" applyAlignment="1" applyProtection="1">
      <alignment horizontal="center" vertical="center"/>
    </xf>
    <xf numFmtId="175" fontId="33" fillId="0" borderId="53" xfId="0" applyNumberFormat="1" applyFont="1" applyBorder="1" applyAlignment="1" applyProtection="1">
      <alignment horizontal="center" vertical="center"/>
    </xf>
    <xf numFmtId="175" fontId="33" fillId="0" borderId="8" xfId="0" applyNumberFormat="1" applyFont="1" applyBorder="1" applyAlignment="1" applyProtection="1">
      <alignment horizontal="center" vertical="center"/>
    </xf>
    <xf numFmtId="175" fontId="33" fillId="0" borderId="82" xfId="0" applyNumberFormat="1" applyFont="1" applyBorder="1" applyAlignment="1" applyProtection="1">
      <alignment horizontal="center" vertical="center"/>
    </xf>
    <xf numFmtId="175" fontId="33" fillId="0" borderId="83" xfId="0" applyNumberFormat="1" applyFont="1" applyBorder="1" applyAlignment="1" applyProtection="1">
      <alignment horizontal="center" vertical="center"/>
    </xf>
    <xf numFmtId="0" fontId="24" fillId="2" borderId="84" xfId="0" applyFont="1" applyFill="1" applyBorder="1" applyAlignment="1" applyProtection="1">
      <alignment horizontal="center" vertical="center"/>
    </xf>
    <xf numFmtId="0" fontId="24" fillId="2" borderId="85" xfId="0" applyFont="1" applyFill="1" applyBorder="1" applyAlignment="1" applyProtection="1">
      <alignment horizontal="center" vertical="center"/>
    </xf>
    <xf numFmtId="0" fontId="24" fillId="2" borderId="86" xfId="0" applyFont="1" applyFill="1" applyBorder="1" applyAlignment="1" applyProtection="1">
      <alignment horizontal="center" vertical="center" wrapText="1"/>
    </xf>
    <xf numFmtId="0" fontId="24" fillId="2" borderId="47" xfId="0" applyFont="1" applyFill="1" applyBorder="1" applyAlignment="1" applyProtection="1">
      <alignment horizontal="center" vertical="center" wrapText="1"/>
    </xf>
    <xf numFmtId="0" fontId="24" fillId="2" borderId="87" xfId="0" applyFont="1" applyFill="1" applyBorder="1" applyAlignment="1" applyProtection="1">
      <alignment horizontal="center" vertical="center" wrapText="1"/>
    </xf>
    <xf numFmtId="0" fontId="24" fillId="2" borderId="88" xfId="0" applyFont="1" applyFill="1" applyBorder="1" applyAlignment="1" applyProtection="1">
      <alignment horizontal="center" vertical="center" wrapText="1"/>
    </xf>
    <xf numFmtId="0" fontId="21" fillId="0" borderId="37" xfId="0" applyFont="1" applyBorder="1" applyAlignment="1" applyProtection="1">
      <alignment horizontal="left" vertical="center" indent="1"/>
    </xf>
    <xf numFmtId="0" fontId="21" fillId="0" borderId="4" xfId="0" applyFont="1" applyBorder="1" applyAlignment="1" applyProtection="1">
      <alignment horizontal="left" vertical="center" indent="1"/>
    </xf>
    <xf numFmtId="0" fontId="21" fillId="0" borderId="6" xfId="0" applyFont="1" applyBorder="1" applyAlignment="1" applyProtection="1">
      <alignment horizontal="left" vertical="center" indent="1"/>
    </xf>
    <xf numFmtId="0" fontId="24" fillId="2" borderId="108" xfId="0" applyFont="1" applyFill="1" applyBorder="1" applyAlignment="1" applyProtection="1">
      <alignment horizontal="center" vertical="center" wrapText="1"/>
    </xf>
    <xf numFmtId="0" fontId="24" fillId="2" borderId="48" xfId="0" applyFont="1" applyFill="1" applyBorder="1" applyAlignment="1" applyProtection="1">
      <alignment horizontal="center" vertical="center" wrapText="1"/>
    </xf>
    <xf numFmtId="0" fontId="24" fillId="2" borderId="89" xfId="0" applyFont="1" applyFill="1" applyBorder="1" applyAlignment="1" applyProtection="1">
      <alignment horizontal="center" vertical="center" wrapText="1"/>
    </xf>
    <xf numFmtId="0" fontId="21" fillId="0" borderId="37" xfId="0" applyFont="1" applyBorder="1" applyAlignment="1" applyProtection="1">
      <alignment horizontal="center" vertical="center"/>
    </xf>
    <xf numFmtId="0" fontId="21" fillId="0" borderId="4" xfId="0" applyFont="1" applyBorder="1" applyAlignment="1" applyProtection="1">
      <alignment horizontal="center" vertical="center"/>
    </xf>
    <xf numFmtId="0" fontId="21" fillId="0" borderId="6" xfId="0" applyFont="1" applyBorder="1" applyAlignment="1" applyProtection="1">
      <alignment horizontal="center" vertical="center"/>
    </xf>
    <xf numFmtId="0" fontId="21" fillId="0" borderId="37" xfId="0" applyFont="1" applyBorder="1" applyAlignment="1" applyProtection="1">
      <alignment horizontal="center" vertical="center" wrapText="1"/>
    </xf>
    <xf numFmtId="0" fontId="21" fillId="0" borderId="70" xfId="0" applyFont="1" applyBorder="1" applyAlignment="1" applyProtection="1">
      <alignment horizontal="center" vertical="center" wrapText="1"/>
    </xf>
    <xf numFmtId="0" fontId="21" fillId="0" borderId="71" xfId="0" applyFont="1" applyBorder="1" applyAlignment="1" applyProtection="1">
      <alignment horizontal="center" vertical="center" wrapText="1"/>
    </xf>
    <xf numFmtId="0" fontId="21" fillId="0" borderId="38" xfId="0" applyFont="1" applyBorder="1" applyAlignment="1" applyProtection="1">
      <alignment horizontal="center" vertical="center" wrapText="1"/>
    </xf>
    <xf numFmtId="175" fontId="21" fillId="0" borderId="70" xfId="0" applyNumberFormat="1" applyFont="1" applyBorder="1" applyAlignment="1" applyProtection="1">
      <alignment horizontal="left" vertical="center" indent="1"/>
    </xf>
    <xf numFmtId="175" fontId="21" fillId="0" borderId="71" xfId="0" applyNumberFormat="1" applyFont="1" applyBorder="1" applyAlignment="1" applyProtection="1">
      <alignment horizontal="left" vertical="center" indent="1"/>
    </xf>
    <xf numFmtId="175" fontId="21" fillId="0" borderId="38" xfId="0" applyNumberFormat="1" applyFont="1" applyBorder="1" applyAlignment="1" applyProtection="1">
      <alignment horizontal="left" vertical="center" indent="1"/>
    </xf>
    <xf numFmtId="175" fontId="21" fillId="0" borderId="70" xfId="0" applyNumberFormat="1" applyFont="1" applyBorder="1" applyAlignment="1" applyProtection="1">
      <alignment horizontal="left" vertical="center" wrapText="1" indent="1"/>
    </xf>
    <xf numFmtId="175" fontId="21" fillId="0" borderId="71" xfId="0" applyNumberFormat="1" applyFont="1" applyBorder="1" applyAlignment="1" applyProtection="1">
      <alignment horizontal="left" vertical="center" wrapText="1" indent="1"/>
    </xf>
    <xf numFmtId="175" fontId="21" fillId="0" borderId="143" xfId="0" applyNumberFormat="1" applyFont="1" applyBorder="1" applyAlignment="1" applyProtection="1">
      <alignment horizontal="left" vertical="center" wrapText="1" indent="1"/>
    </xf>
    <xf numFmtId="0" fontId="21" fillId="0" borderId="70" xfId="0" applyFont="1" applyBorder="1" applyAlignment="1" applyProtection="1">
      <alignment horizontal="left" vertical="center" wrapText="1" indent="1"/>
    </xf>
    <xf numFmtId="0" fontId="21" fillId="0" borderId="71" xfId="0" applyFont="1" applyBorder="1" applyAlignment="1" applyProtection="1">
      <alignment horizontal="left" vertical="center" wrapText="1" indent="1"/>
    </xf>
    <xf numFmtId="0" fontId="21" fillId="0" borderId="38" xfId="0" applyFont="1" applyBorder="1" applyAlignment="1" applyProtection="1">
      <alignment horizontal="left" vertical="center" wrapText="1" indent="1"/>
    </xf>
    <xf numFmtId="0" fontId="21" fillId="0" borderId="143" xfId="0" applyFont="1" applyBorder="1" applyAlignment="1" applyProtection="1">
      <alignment horizontal="left" vertical="center" wrapText="1" indent="1"/>
    </xf>
    <xf numFmtId="0" fontId="21" fillId="0" borderId="70" xfId="0" applyFont="1" applyBorder="1" applyAlignment="1" applyProtection="1">
      <alignment horizontal="left" vertical="center" indent="1"/>
    </xf>
    <xf numFmtId="0" fontId="21" fillId="0" borderId="38" xfId="0" applyFont="1" applyBorder="1" applyAlignment="1" applyProtection="1">
      <alignment horizontal="left" vertical="center" indent="1"/>
    </xf>
    <xf numFmtId="0" fontId="21" fillId="0" borderId="71" xfId="0" applyFont="1" applyBorder="1" applyAlignment="1" applyProtection="1">
      <alignment horizontal="left" vertical="center" indent="1"/>
    </xf>
    <xf numFmtId="0" fontId="69" fillId="2" borderId="114" xfId="0" applyFont="1" applyFill="1" applyBorder="1" applyAlignment="1" applyProtection="1">
      <alignment horizontal="center" vertical="center" wrapText="1"/>
    </xf>
    <xf numFmtId="0" fontId="69" fillId="2" borderId="91" xfId="0" applyFont="1" applyFill="1" applyBorder="1" applyAlignment="1" applyProtection="1">
      <alignment horizontal="center" vertical="center" wrapText="1"/>
    </xf>
    <xf numFmtId="0" fontId="32" fillId="0" borderId="70" xfId="0" applyFont="1" applyBorder="1" applyAlignment="1" applyProtection="1">
      <alignment horizontal="left" vertical="center" wrapText="1" indent="1"/>
    </xf>
    <xf numFmtId="0" fontId="32" fillId="0" borderId="71" xfId="0" applyFont="1" applyBorder="1" applyAlignment="1" applyProtection="1">
      <alignment horizontal="left" vertical="center" wrapText="1" indent="1"/>
    </xf>
    <xf numFmtId="0" fontId="32" fillId="0" borderId="126" xfId="0" applyFont="1" applyBorder="1" applyAlignment="1" applyProtection="1">
      <alignment horizontal="left" vertical="center" wrapText="1" indent="1"/>
    </xf>
    <xf numFmtId="0" fontId="21" fillId="0" borderId="126" xfId="0" applyFont="1" applyBorder="1" applyAlignment="1" applyProtection="1">
      <alignment horizontal="left" vertical="center" wrapText="1" indent="1"/>
    </xf>
    <xf numFmtId="0" fontId="31" fillId="2" borderId="110" xfId="0" applyFont="1" applyFill="1" applyBorder="1" applyAlignment="1" applyProtection="1">
      <alignment horizontal="center" vertical="center"/>
    </xf>
    <xf numFmtId="0" fontId="31" fillId="2" borderId="111" xfId="0" applyFont="1" applyFill="1" applyBorder="1" applyAlignment="1" applyProtection="1">
      <alignment horizontal="center" vertical="center"/>
    </xf>
    <xf numFmtId="0" fontId="68" fillId="2" borderId="110" xfId="0" applyFont="1" applyFill="1" applyBorder="1" applyAlignment="1" applyProtection="1">
      <alignment horizontal="center" vertical="center"/>
    </xf>
    <xf numFmtId="0" fontId="68" fillId="2" borderId="111" xfId="0" applyFont="1" applyFill="1" applyBorder="1" applyAlignment="1" applyProtection="1">
      <alignment horizontal="center" vertical="center"/>
    </xf>
    <xf numFmtId="0" fontId="69" fillId="2" borderId="115" xfId="0" applyFont="1" applyFill="1" applyBorder="1" applyAlignment="1" applyProtection="1">
      <alignment horizontal="center" vertical="center" wrapText="1"/>
    </xf>
    <xf numFmtId="0" fontId="69" fillId="2" borderId="39" xfId="0" applyFont="1" applyFill="1" applyBorder="1" applyAlignment="1" applyProtection="1">
      <alignment horizontal="center" vertical="center" wrapText="1"/>
    </xf>
    <xf numFmtId="0" fontId="21" fillId="0" borderId="136" xfId="0" applyFont="1" applyBorder="1" applyAlignment="1" applyProtection="1">
      <alignment horizontal="center" vertical="center"/>
    </xf>
    <xf numFmtId="0" fontId="21" fillId="0" borderId="138" xfId="0" applyFont="1" applyBorder="1" applyAlignment="1" applyProtection="1">
      <alignment horizontal="center" vertical="center"/>
    </xf>
    <xf numFmtId="0" fontId="21" fillId="0" borderId="142" xfId="0" applyFont="1" applyBorder="1" applyAlignment="1" applyProtection="1">
      <alignment horizontal="center" vertical="center"/>
    </xf>
    <xf numFmtId="0" fontId="24" fillId="2" borderId="113" xfId="0" applyFont="1" applyFill="1" applyBorder="1" applyAlignment="1" applyProtection="1">
      <alignment horizontal="center" vertical="center" wrapText="1"/>
    </xf>
    <xf numFmtId="0" fontId="24" fillId="2" borderId="118" xfId="0" applyFont="1" applyFill="1" applyBorder="1" applyAlignment="1" applyProtection="1">
      <alignment horizontal="center" vertical="center" wrapText="1"/>
    </xf>
    <xf numFmtId="0" fontId="24" fillId="2" borderId="129" xfId="0" applyFont="1" applyFill="1" applyBorder="1" applyAlignment="1" applyProtection="1">
      <alignment horizontal="center" vertical="center" wrapText="1"/>
    </xf>
    <xf numFmtId="0" fontId="24" fillId="2" borderId="134" xfId="0" applyFont="1" applyFill="1" applyBorder="1" applyAlignment="1" applyProtection="1">
      <alignment horizontal="center" vertical="center"/>
    </xf>
    <xf numFmtId="0" fontId="69" fillId="2" borderId="130" xfId="0" applyFont="1" applyFill="1" applyBorder="1" applyAlignment="1" applyProtection="1">
      <alignment horizontal="center" vertical="center" wrapText="1"/>
    </xf>
    <xf numFmtId="0" fontId="74" fillId="0" borderId="91" xfId="0" applyFont="1" applyBorder="1" applyAlignment="1">
      <alignment horizontal="center"/>
    </xf>
    <xf numFmtId="0" fontId="21" fillId="0" borderId="120" xfId="0" applyFont="1" applyBorder="1" applyAlignment="1" applyProtection="1">
      <alignment horizontal="center" vertical="center"/>
    </xf>
    <xf numFmtId="0" fontId="21" fillId="0" borderId="122" xfId="0" applyFont="1" applyBorder="1" applyAlignment="1" applyProtection="1">
      <alignment horizontal="center" vertical="center"/>
    </xf>
    <xf numFmtId="0" fontId="32" fillId="0" borderId="70" xfId="0" applyFont="1" applyBorder="1" applyAlignment="1" applyProtection="1">
      <alignment horizontal="left" vertical="center" indent="1"/>
    </xf>
    <xf numFmtId="0" fontId="32" fillId="0" borderId="71" xfId="0" applyFont="1" applyBorder="1" applyAlignment="1" applyProtection="1">
      <alignment horizontal="left" vertical="center" indent="1"/>
    </xf>
    <xf numFmtId="0" fontId="32" fillId="0" borderId="38" xfId="0" applyFont="1" applyBorder="1" applyAlignment="1" applyProtection="1">
      <alignment horizontal="left" vertical="center" indent="1"/>
    </xf>
    <xf numFmtId="0" fontId="21" fillId="0" borderId="125" xfId="0" applyFont="1" applyBorder="1" applyAlignment="1" applyProtection="1">
      <alignment horizontal="center" vertical="center"/>
    </xf>
    <xf numFmtId="0" fontId="24" fillId="2" borderId="116" xfId="0" applyFont="1" applyFill="1" applyBorder="1" applyAlignment="1" applyProtection="1">
      <alignment horizontal="center" vertical="center" wrapText="1"/>
    </xf>
    <xf numFmtId="0" fontId="24" fillId="2" borderId="117" xfId="0" applyFont="1" applyFill="1" applyBorder="1" applyAlignment="1" applyProtection="1">
      <alignment horizontal="center" vertical="center" wrapText="1"/>
    </xf>
    <xf numFmtId="0" fontId="66" fillId="0" borderId="0" xfId="0" applyFont="1" applyAlignment="1" applyProtection="1">
      <alignment horizontal="center" vertical="center" wrapText="1"/>
    </xf>
    <xf numFmtId="0" fontId="24" fillId="2" borderId="130" xfId="0" applyFont="1" applyFill="1" applyBorder="1" applyAlignment="1" applyProtection="1">
      <alignment horizontal="center" vertical="center" wrapText="1"/>
    </xf>
    <xf numFmtId="0" fontId="69" fillId="2" borderId="131" xfId="0" applyFont="1" applyFill="1" applyBorder="1" applyAlignment="1" applyProtection="1">
      <alignment horizontal="center" vertical="center" wrapText="1"/>
    </xf>
    <xf numFmtId="0" fontId="24" fillId="2" borderId="132" xfId="0" applyFont="1" applyFill="1" applyBorder="1" applyAlignment="1" applyProtection="1">
      <alignment horizontal="center" vertical="center" wrapText="1"/>
    </xf>
    <xf numFmtId="0" fontId="24" fillId="2" borderId="133" xfId="0" applyFont="1" applyFill="1" applyBorder="1" applyAlignment="1" applyProtection="1">
      <alignment horizontal="center" vertical="center" wrapText="1"/>
    </xf>
    <xf numFmtId="0" fontId="24" fillId="2" borderId="80" xfId="0" applyFont="1" applyFill="1" applyBorder="1" applyAlignment="1" applyProtection="1">
      <alignment horizontal="center" vertical="center" wrapText="1"/>
    </xf>
    <xf numFmtId="0" fontId="24" fillId="2" borderId="18" xfId="0" applyFont="1" applyFill="1" applyBorder="1" applyAlignment="1" applyProtection="1">
      <alignment horizontal="center" vertical="center" wrapText="1"/>
    </xf>
    <xf numFmtId="0" fontId="24" fillId="2" borderId="56" xfId="0" applyFont="1" applyFill="1" applyBorder="1" applyAlignment="1" applyProtection="1">
      <alignment horizontal="center" vertical="center" wrapText="1"/>
    </xf>
    <xf numFmtId="0" fontId="24" fillId="2" borderId="93" xfId="0" applyFont="1" applyFill="1" applyBorder="1" applyAlignment="1" applyProtection="1">
      <alignment horizontal="center" vertical="center" wrapText="1"/>
    </xf>
    <xf numFmtId="0" fontId="24" fillId="2" borderId="55" xfId="0" applyFont="1" applyFill="1" applyBorder="1" applyAlignment="1" applyProtection="1">
      <alignment horizontal="center" vertical="center" wrapText="1"/>
    </xf>
    <xf numFmtId="0" fontId="24" fillId="2" borderId="57" xfId="0" applyFont="1" applyFill="1" applyBorder="1" applyAlignment="1" applyProtection="1">
      <alignment horizontal="center" vertical="center" wrapText="1"/>
    </xf>
    <xf numFmtId="0" fontId="31" fillId="2" borderId="93" xfId="0" applyFont="1" applyFill="1" applyBorder="1" applyAlignment="1" applyProtection="1">
      <alignment horizontal="center" vertical="center"/>
    </xf>
    <xf numFmtId="173" fontId="23" fillId="3" borderId="53" xfId="4" applyNumberFormat="1" applyFont="1" applyFill="1" applyBorder="1" applyAlignment="1" applyProtection="1">
      <alignment horizontal="center" vertical="center"/>
      <protection locked="0"/>
    </xf>
    <xf numFmtId="173" fontId="23" fillId="3" borderId="95" xfId="4" applyNumberFormat="1" applyFont="1" applyFill="1" applyBorder="1" applyAlignment="1" applyProtection="1">
      <alignment horizontal="center" vertical="center"/>
      <protection locked="0"/>
    </xf>
    <xf numFmtId="173" fontId="23" fillId="3" borderId="8" xfId="4" applyNumberFormat="1" applyFont="1" applyFill="1" applyBorder="1" applyAlignment="1" applyProtection="1">
      <alignment horizontal="center" vertical="center"/>
      <protection locked="0"/>
    </xf>
    <xf numFmtId="172" fontId="65" fillId="0" borderId="53" xfId="3" applyNumberFormat="1" applyFont="1" applyFill="1" applyBorder="1" applyAlignment="1" applyProtection="1">
      <alignment horizontal="right" vertical="center" indent="1"/>
    </xf>
    <xf numFmtId="172" fontId="65" fillId="0" borderId="8" xfId="3" applyNumberFormat="1" applyFont="1" applyFill="1" applyBorder="1" applyAlignment="1" applyProtection="1">
      <alignment horizontal="right" vertical="center" indent="1"/>
    </xf>
    <xf numFmtId="172" fontId="26" fillId="0" borderId="53" xfId="3" applyNumberFormat="1" applyFont="1" applyFill="1" applyBorder="1" applyAlignment="1" applyProtection="1">
      <alignment horizontal="right" vertical="center" indent="1"/>
    </xf>
    <xf numFmtId="172" fontId="26" fillId="0" borderId="8" xfId="3" applyNumberFormat="1" applyFont="1" applyFill="1" applyBorder="1" applyAlignment="1" applyProtection="1">
      <alignment horizontal="right" vertical="center" indent="1"/>
    </xf>
    <xf numFmtId="0" fontId="24" fillId="2" borderId="96" xfId="0" applyFont="1" applyFill="1" applyBorder="1" applyAlignment="1" applyProtection="1">
      <alignment horizontal="center" vertical="center"/>
    </xf>
    <xf numFmtId="0" fontId="24" fillId="2" borderId="33" xfId="0" applyFont="1" applyFill="1" applyBorder="1" applyAlignment="1" applyProtection="1">
      <alignment horizontal="center" vertical="center"/>
    </xf>
    <xf numFmtId="0" fontId="24" fillId="2" borderId="77" xfId="0" applyFont="1" applyFill="1" applyBorder="1" applyAlignment="1" applyProtection="1">
      <alignment horizontal="center" vertical="center" wrapText="1"/>
    </xf>
    <xf numFmtId="0" fontId="24" fillId="2" borderId="34" xfId="0" applyFont="1" applyFill="1" applyBorder="1" applyAlignment="1" applyProtection="1">
      <alignment horizontal="center" vertical="center" wrapText="1"/>
    </xf>
    <xf numFmtId="0" fontId="24" fillId="2" borderId="33" xfId="0" applyFont="1" applyFill="1" applyBorder="1" applyAlignment="1" applyProtection="1">
      <alignment horizontal="center" vertical="center" wrapText="1"/>
    </xf>
    <xf numFmtId="0" fontId="24" fillId="2" borderId="55" xfId="0" applyFont="1" applyFill="1" applyBorder="1" applyAlignment="1" applyProtection="1">
      <alignment horizontal="center" vertical="center"/>
    </xf>
    <xf numFmtId="175" fontId="33" fillId="0" borderId="4" xfId="0" applyNumberFormat="1" applyFont="1" applyBorder="1" applyAlignment="1" applyProtection="1">
      <alignment horizontal="center" vertical="center"/>
    </xf>
    <xf numFmtId="0" fontId="24" fillId="2" borderId="57" xfId="0" applyFont="1" applyFill="1" applyBorder="1" applyAlignment="1" applyProtection="1">
      <alignment horizontal="center" vertical="center"/>
    </xf>
    <xf numFmtId="173" fontId="64" fillId="0" borderId="0" xfId="1" applyNumberFormat="1" applyFont="1" applyAlignment="1" applyProtection="1">
      <alignment horizontal="right" vertical="center"/>
    </xf>
    <xf numFmtId="0" fontId="19" fillId="0" borderId="0" xfId="0" applyFont="1" applyFill="1" applyAlignment="1" applyProtection="1">
      <alignment horizontal="center" vertical="center"/>
    </xf>
    <xf numFmtId="173" fontId="23" fillId="0" borderId="0" xfId="1" applyNumberFormat="1" applyFont="1" applyAlignment="1" applyProtection="1">
      <alignment horizontal="right" vertical="center"/>
    </xf>
    <xf numFmtId="173" fontId="26" fillId="0" borderId="53" xfId="3" applyNumberFormat="1" applyFont="1" applyBorder="1" applyAlignment="1" applyProtection="1">
      <alignment horizontal="center" vertical="center"/>
    </xf>
    <xf numFmtId="173" fontId="26" fillId="0" borderId="95" xfId="3" applyNumberFormat="1" applyFont="1" applyBorder="1" applyAlignment="1" applyProtection="1">
      <alignment horizontal="center" vertical="center"/>
    </xf>
    <xf numFmtId="173" fontId="26" fillId="0" borderId="8" xfId="3" applyNumberFormat="1" applyFont="1" applyBorder="1" applyAlignment="1" applyProtection="1">
      <alignment horizontal="center" vertical="center"/>
    </xf>
    <xf numFmtId="173" fontId="65" fillId="0" borderId="53" xfId="3" applyNumberFormat="1" applyFont="1" applyBorder="1" applyAlignment="1" applyProtection="1">
      <alignment horizontal="center" vertical="center"/>
    </xf>
    <xf numFmtId="173" fontId="65" fillId="0" borderId="95" xfId="3" applyNumberFormat="1" applyFont="1" applyBorder="1" applyAlignment="1" applyProtection="1">
      <alignment horizontal="center" vertical="center"/>
    </xf>
    <xf numFmtId="173" fontId="65" fillId="0" borderId="8" xfId="3" applyNumberFormat="1" applyFont="1" applyBorder="1" applyAlignment="1" applyProtection="1">
      <alignment horizontal="center" vertical="center"/>
    </xf>
    <xf numFmtId="166" fontId="42" fillId="2" borderId="56" xfId="3" applyNumberFormat="1" applyFont="1" applyFill="1" applyBorder="1" applyAlignment="1" applyProtection="1">
      <alignment horizontal="center" vertical="center"/>
    </xf>
    <xf numFmtId="166" fontId="42" fillId="2" borderId="55" xfId="3" applyNumberFormat="1" applyFont="1" applyFill="1" applyBorder="1" applyAlignment="1" applyProtection="1">
      <alignment horizontal="center" vertical="center"/>
    </xf>
    <xf numFmtId="166" fontId="42" fillId="2" borderId="57" xfId="3" applyNumberFormat="1" applyFont="1" applyFill="1" applyBorder="1" applyAlignment="1" applyProtection="1">
      <alignment horizontal="center" vertical="center"/>
    </xf>
    <xf numFmtId="166" fontId="24" fillId="2" borderId="34" xfId="3" applyNumberFormat="1" applyFont="1" applyFill="1" applyBorder="1" applyAlignment="1" applyProtection="1">
      <alignment horizontal="center" vertical="center"/>
    </xf>
    <xf numFmtId="166" fontId="24" fillId="2" borderId="36" xfId="3" applyNumberFormat="1" applyFont="1" applyFill="1" applyBorder="1" applyAlignment="1" applyProtection="1">
      <alignment horizontal="center" vertical="center"/>
    </xf>
    <xf numFmtId="166" fontId="24" fillId="2" borderId="18" xfId="3" applyNumberFormat="1" applyFont="1" applyFill="1" applyBorder="1" applyAlignment="1" applyProtection="1">
      <alignment horizontal="center" vertical="center"/>
    </xf>
    <xf numFmtId="0" fontId="41" fillId="0" borderId="0" xfId="1" applyFont="1" applyAlignment="1" applyProtection="1">
      <alignment horizontal="center" vertical="center" wrapText="1"/>
    </xf>
    <xf numFmtId="0" fontId="41" fillId="0" borderId="0" xfId="1" applyFont="1" applyAlignment="1" applyProtection="1">
      <alignment horizontal="center" vertical="center"/>
    </xf>
  </cellXfs>
  <cellStyles count="8">
    <cellStyle name="Normal" xfId="0" builtinId="0"/>
    <cellStyle name="Normal 2" xfId="1"/>
    <cellStyle name="Normal 2 2" xfId="6"/>
    <cellStyle name="Normal 3" xfId="5"/>
    <cellStyle name="Porcentagem 2" xfId="2"/>
    <cellStyle name="Separador de milhares 2" xfId="4"/>
    <cellStyle name="Separador de milhares 2 2" xfId="7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104775</xdr:rowOff>
    </xdr:from>
    <xdr:to>
      <xdr:col>13</xdr:col>
      <xdr:colOff>546100</xdr:colOff>
      <xdr:row>8</xdr:row>
      <xdr:rowOff>114300</xdr:rowOff>
    </xdr:to>
    <xdr:sp macro="" textlink="">
      <xdr:nvSpPr>
        <xdr:cNvPr id="28503" name="Retângulo 34"/>
        <xdr:cNvSpPr>
          <a:spLocks noChangeArrowheads="1"/>
        </xdr:cNvSpPr>
      </xdr:nvSpPr>
      <xdr:spPr bwMode="auto">
        <a:xfrm>
          <a:off x="4876800" y="1298575"/>
          <a:ext cx="7607300" cy="1343025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  <xdr:twoCellAnchor>
    <xdr:from>
      <xdr:col>5</xdr:col>
      <xdr:colOff>444500</xdr:colOff>
      <xdr:row>8</xdr:row>
      <xdr:rowOff>482600</xdr:rowOff>
    </xdr:from>
    <xdr:to>
      <xdr:col>5</xdr:col>
      <xdr:colOff>1085850</xdr:colOff>
      <xdr:row>9</xdr:row>
      <xdr:rowOff>0</xdr:rowOff>
    </xdr:to>
    <xdr:sp macro="" textlink="">
      <xdr:nvSpPr>
        <xdr:cNvPr id="36" name="CaixaDeTexto 35"/>
        <xdr:cNvSpPr txBox="1"/>
      </xdr:nvSpPr>
      <xdr:spPr>
        <a:xfrm>
          <a:off x="6477000" y="3009900"/>
          <a:ext cx="64135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solidFill>
                <a:schemeClr val="bg1">
                  <a:lumMod val="95000"/>
                </a:schemeClr>
              </a:solidFill>
            </a:rPr>
            <a:t>prem</a:t>
          </a:r>
        </a:p>
      </xdr:txBody>
    </xdr:sp>
    <xdr:clientData/>
  </xdr:twoCellAnchor>
  <xdr:twoCellAnchor>
    <xdr:from>
      <xdr:col>23</xdr:col>
      <xdr:colOff>12700</xdr:colOff>
      <xdr:row>8</xdr:row>
      <xdr:rowOff>482600</xdr:rowOff>
    </xdr:from>
    <xdr:to>
      <xdr:col>24</xdr:col>
      <xdr:colOff>88900</xdr:colOff>
      <xdr:row>9</xdr:row>
      <xdr:rowOff>0</xdr:rowOff>
    </xdr:to>
    <xdr:sp macro="" textlink="">
      <xdr:nvSpPr>
        <xdr:cNvPr id="37" name="CaixaDeTexto 36"/>
        <xdr:cNvSpPr txBox="1"/>
      </xdr:nvSpPr>
      <xdr:spPr>
        <a:xfrm>
          <a:off x="18669000" y="3009900"/>
          <a:ext cx="660400" cy="225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solidFill>
                <a:schemeClr val="bg1">
                  <a:lumMod val="95000"/>
                </a:schemeClr>
              </a:solidFill>
            </a:rPr>
            <a:t>prem</a:t>
          </a:r>
        </a:p>
      </xdr:txBody>
    </xdr:sp>
    <xdr:clientData/>
  </xdr:twoCellAnchor>
  <xdr:twoCellAnchor>
    <xdr:from>
      <xdr:col>64</xdr:col>
      <xdr:colOff>390525</xdr:colOff>
      <xdr:row>8</xdr:row>
      <xdr:rowOff>485775</xdr:rowOff>
    </xdr:from>
    <xdr:to>
      <xdr:col>67</xdr:col>
      <xdr:colOff>85725</xdr:colOff>
      <xdr:row>9</xdr:row>
      <xdr:rowOff>0</xdr:rowOff>
    </xdr:to>
    <xdr:grpSp>
      <xdr:nvGrpSpPr>
        <xdr:cNvPr id="28509" name="Grupo 59"/>
        <xdr:cNvGrpSpPr>
          <a:grpSpLocks/>
        </xdr:cNvGrpSpPr>
      </xdr:nvGrpSpPr>
      <xdr:grpSpPr bwMode="auto">
        <a:xfrm>
          <a:off x="81276825" y="2733675"/>
          <a:ext cx="1562100" cy="22225"/>
          <a:chOff x="43116500" y="1955800"/>
          <a:chExt cx="4648200" cy="673100"/>
        </a:xfrm>
      </xdr:grpSpPr>
      <xdr:sp macro="" textlink="">
        <xdr:nvSpPr>
          <xdr:cNvPr id="46" name="CaixaDeTexto 45"/>
          <xdr:cNvSpPr txBox="1"/>
        </xdr:nvSpPr>
        <xdr:spPr>
          <a:xfrm>
            <a:off x="43116500" y="1955800"/>
            <a:ext cx="4648200" cy="673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24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premio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2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24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premio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 </a:t>
            </a:r>
            <a:r>
              <a:rPr lang="el-GR" sz="2000" i="1" baseline="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ρ</a:t>
            </a:r>
            <a:r>
              <a:rPr lang="pt-BR" sz="160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 , j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endParaRPr lang="pt-BR" sz="2400" i="0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51" name="CaixaDeTexto 50"/>
          <xdr:cNvSpPr txBox="1"/>
        </xdr:nvSpPr>
        <xdr:spPr>
          <a:xfrm>
            <a:off x="43374203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52" name="CaixaDeTexto 51"/>
          <xdr:cNvSpPr txBox="1"/>
        </xdr:nvSpPr>
        <xdr:spPr>
          <a:xfrm>
            <a:off x="45254481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53" name="CaixaDeTexto 52"/>
          <xdr:cNvSpPr txBox="1"/>
        </xdr:nvSpPr>
        <xdr:spPr>
          <a:xfrm>
            <a:off x="46418917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54" name="CaixaDeTexto 53"/>
          <xdr:cNvSpPr txBox="1"/>
        </xdr:nvSpPr>
        <xdr:spPr>
          <a:xfrm>
            <a:off x="44529095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55" name="CaixaDeTexto 54"/>
          <xdr:cNvSpPr txBox="1"/>
        </xdr:nvSpPr>
        <xdr:spPr>
          <a:xfrm>
            <a:off x="46982046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</xdr:grpSp>
    <xdr:clientData/>
  </xdr:twoCellAnchor>
  <xdr:twoCellAnchor>
    <xdr:from>
      <xdr:col>60</xdr:col>
      <xdr:colOff>523875</xdr:colOff>
      <xdr:row>8</xdr:row>
      <xdr:rowOff>447675</xdr:rowOff>
    </xdr:from>
    <xdr:to>
      <xdr:col>61</xdr:col>
      <xdr:colOff>657225</xdr:colOff>
      <xdr:row>9</xdr:row>
      <xdr:rowOff>0</xdr:rowOff>
    </xdr:to>
    <xdr:grpSp>
      <xdr:nvGrpSpPr>
        <xdr:cNvPr id="28511" name="Grupo 79"/>
        <xdr:cNvGrpSpPr>
          <a:grpSpLocks/>
        </xdr:cNvGrpSpPr>
      </xdr:nvGrpSpPr>
      <xdr:grpSpPr bwMode="auto">
        <a:xfrm>
          <a:off x="77892275" y="2695575"/>
          <a:ext cx="1746250" cy="60325"/>
          <a:chOff x="45732700" y="1637686"/>
          <a:chExt cx="1854200" cy="445114"/>
        </a:xfrm>
      </xdr:grpSpPr>
      <xdr:sp macro="" textlink="">
        <xdr:nvSpPr>
          <xdr:cNvPr id="81" name="CaixaDeTexto 80"/>
          <xdr:cNvSpPr txBox="1"/>
        </xdr:nvSpPr>
        <xdr:spPr>
          <a:xfrm>
            <a:off x="45732700" y="1673582"/>
            <a:ext cx="1854200" cy="409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 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premio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82" name="CaixaDeTexto 81"/>
          <xdr:cNvSpPr txBox="1"/>
        </xdr:nvSpPr>
        <xdr:spPr>
          <a:xfrm>
            <a:off x="45847393" y="1637686"/>
            <a:ext cx="659484" cy="2512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83" name="CaixaDeTexto 82"/>
          <xdr:cNvSpPr txBox="1"/>
        </xdr:nvSpPr>
        <xdr:spPr>
          <a:xfrm>
            <a:off x="46688473" y="1659224"/>
            <a:ext cx="353636" cy="2369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117</xdr:col>
      <xdr:colOff>685800</xdr:colOff>
      <xdr:row>8</xdr:row>
      <xdr:rowOff>485775</xdr:rowOff>
    </xdr:from>
    <xdr:to>
      <xdr:col>120</xdr:col>
      <xdr:colOff>381000</xdr:colOff>
      <xdr:row>9</xdr:row>
      <xdr:rowOff>0</xdr:rowOff>
    </xdr:to>
    <xdr:grpSp>
      <xdr:nvGrpSpPr>
        <xdr:cNvPr id="28512" name="Grupo 102"/>
        <xdr:cNvGrpSpPr>
          <a:grpSpLocks/>
        </xdr:cNvGrpSpPr>
      </xdr:nvGrpSpPr>
      <xdr:grpSpPr bwMode="auto">
        <a:xfrm>
          <a:off x="114147600" y="2733675"/>
          <a:ext cx="1600200" cy="22225"/>
          <a:chOff x="43116500" y="1955800"/>
          <a:chExt cx="4648200" cy="673100"/>
        </a:xfrm>
      </xdr:grpSpPr>
      <xdr:sp macro="" textlink="">
        <xdr:nvSpPr>
          <xdr:cNvPr id="104" name="CaixaDeTexto 103"/>
          <xdr:cNvSpPr txBox="1"/>
        </xdr:nvSpPr>
        <xdr:spPr>
          <a:xfrm>
            <a:off x="43116500" y="1955800"/>
            <a:ext cx="4648200" cy="673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24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premio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2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24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premio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 </a:t>
            </a:r>
            <a:r>
              <a:rPr lang="el-GR" sz="2000" i="1" baseline="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ρ</a:t>
            </a:r>
            <a:r>
              <a:rPr lang="pt-BR" sz="160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 , j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endParaRPr lang="pt-BR" sz="2400" i="0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105" name="CaixaDeTexto 104"/>
          <xdr:cNvSpPr txBox="1"/>
        </xdr:nvSpPr>
        <xdr:spPr>
          <a:xfrm>
            <a:off x="43374203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106" name="CaixaDeTexto 105"/>
          <xdr:cNvSpPr txBox="1"/>
        </xdr:nvSpPr>
        <xdr:spPr>
          <a:xfrm>
            <a:off x="45254481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107" name="CaixaDeTexto 106"/>
          <xdr:cNvSpPr txBox="1"/>
        </xdr:nvSpPr>
        <xdr:spPr>
          <a:xfrm>
            <a:off x="46418917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108" name="CaixaDeTexto 107"/>
          <xdr:cNvSpPr txBox="1"/>
        </xdr:nvSpPr>
        <xdr:spPr>
          <a:xfrm>
            <a:off x="44529095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109" name="CaixaDeTexto 108"/>
          <xdr:cNvSpPr txBox="1"/>
        </xdr:nvSpPr>
        <xdr:spPr>
          <a:xfrm>
            <a:off x="46982046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</xdr:grpSp>
    <xdr:clientData/>
  </xdr:twoCellAnchor>
  <xdr:twoCellAnchor>
    <xdr:from>
      <xdr:col>113</xdr:col>
      <xdr:colOff>523875</xdr:colOff>
      <xdr:row>8</xdr:row>
      <xdr:rowOff>428625</xdr:rowOff>
    </xdr:from>
    <xdr:to>
      <xdr:col>114</xdr:col>
      <xdr:colOff>657225</xdr:colOff>
      <xdr:row>9</xdr:row>
      <xdr:rowOff>0</xdr:rowOff>
    </xdr:to>
    <xdr:grpSp>
      <xdr:nvGrpSpPr>
        <xdr:cNvPr id="28514" name="Grupo 113"/>
        <xdr:cNvGrpSpPr>
          <a:grpSpLocks/>
        </xdr:cNvGrpSpPr>
      </xdr:nvGrpSpPr>
      <xdr:grpSpPr bwMode="auto">
        <a:xfrm>
          <a:off x="111623475" y="2676525"/>
          <a:ext cx="695325" cy="79375"/>
          <a:chOff x="45732700" y="1637686"/>
          <a:chExt cx="1854200" cy="445114"/>
        </a:xfrm>
      </xdr:grpSpPr>
      <xdr:sp macro="" textlink="">
        <xdr:nvSpPr>
          <xdr:cNvPr id="115" name="CaixaDeTexto 114"/>
          <xdr:cNvSpPr txBox="1"/>
        </xdr:nvSpPr>
        <xdr:spPr>
          <a:xfrm>
            <a:off x="45732700" y="1673013"/>
            <a:ext cx="1854200" cy="4097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 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premio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116" name="CaixaDeTexto 115"/>
          <xdr:cNvSpPr txBox="1"/>
        </xdr:nvSpPr>
        <xdr:spPr>
          <a:xfrm>
            <a:off x="45847393" y="1637686"/>
            <a:ext cx="659484" cy="254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117" name="CaixaDeTexto 116"/>
          <xdr:cNvSpPr txBox="1"/>
        </xdr:nvSpPr>
        <xdr:spPr>
          <a:xfrm>
            <a:off x="46688473" y="1658882"/>
            <a:ext cx="353636" cy="240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4</xdr:col>
      <xdr:colOff>215900</xdr:colOff>
      <xdr:row>9</xdr:row>
      <xdr:rowOff>25400</xdr:rowOff>
    </xdr:from>
    <xdr:to>
      <xdr:col>4</xdr:col>
      <xdr:colOff>2031999</xdr:colOff>
      <xdr:row>15</xdr:row>
      <xdr:rowOff>76199</xdr:rowOff>
    </xdr:to>
    <xdr:sp macro="" textlink="">
      <xdr:nvSpPr>
        <xdr:cNvPr id="57" name="CaixaDeTexto 56"/>
        <xdr:cNvSpPr txBox="1"/>
      </xdr:nvSpPr>
      <xdr:spPr>
        <a:xfrm>
          <a:off x="5073650" y="3035300"/>
          <a:ext cx="1816099" cy="193674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/>
            <a:t>Preencher</a:t>
          </a:r>
          <a:r>
            <a:rPr lang="pt-BR" sz="1400" baseline="0"/>
            <a:t> células em azul claro com os valores dos prêmios retidos </a:t>
          </a:r>
          <a:r>
            <a:rPr lang="pt-BR" sz="14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dos últimos 12 meses anteriores ao</a:t>
          </a:r>
        </a:p>
        <a:p>
          <a:r>
            <a:rPr lang="pt-BR" sz="14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mês de cálculo “</a:t>
          </a:r>
          <a:r>
            <a:rPr lang="pt-BR" sz="1400" i="1" baseline="0" smtClean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m</a:t>
          </a:r>
          <a:r>
            <a:rPr lang="pt-BR" sz="14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”</a:t>
          </a:r>
          <a:r>
            <a:rPr lang="pt-BR" sz="1400" baseline="0"/>
            <a:t>, relativos a cada classe de negócio</a:t>
          </a:r>
          <a:endParaRPr lang="pt-BR" sz="1400"/>
        </a:p>
      </xdr:txBody>
    </xdr:sp>
    <xdr:clientData/>
  </xdr:twoCellAnchor>
  <xdr:twoCellAnchor>
    <xdr:from>
      <xdr:col>3</xdr:col>
      <xdr:colOff>444500</xdr:colOff>
      <xdr:row>9</xdr:row>
      <xdr:rowOff>0</xdr:rowOff>
    </xdr:from>
    <xdr:to>
      <xdr:col>3</xdr:col>
      <xdr:colOff>1085850</xdr:colOff>
      <xdr:row>9</xdr:row>
      <xdr:rowOff>228600</xdr:rowOff>
    </xdr:to>
    <xdr:sp macro="" textlink="">
      <xdr:nvSpPr>
        <xdr:cNvPr id="99" name="CaixaDeTexto 98"/>
        <xdr:cNvSpPr txBox="1"/>
      </xdr:nvSpPr>
      <xdr:spPr>
        <a:xfrm>
          <a:off x="6769100" y="3009900"/>
          <a:ext cx="64135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solidFill>
                <a:schemeClr val="bg1">
                  <a:lumMod val="95000"/>
                </a:schemeClr>
              </a:solidFill>
            </a:rPr>
            <a:t>prem</a:t>
          </a:r>
        </a:p>
      </xdr:txBody>
    </xdr:sp>
    <xdr:clientData/>
  </xdr:twoCellAnchor>
  <xdr:twoCellAnchor>
    <xdr:from>
      <xdr:col>1</xdr:col>
      <xdr:colOff>774700</xdr:colOff>
      <xdr:row>9</xdr:row>
      <xdr:rowOff>406400</xdr:rowOff>
    </xdr:from>
    <xdr:to>
      <xdr:col>1</xdr:col>
      <xdr:colOff>1073150</xdr:colOff>
      <xdr:row>10</xdr:row>
      <xdr:rowOff>266700</xdr:rowOff>
    </xdr:to>
    <xdr:sp macro="" textlink="">
      <xdr:nvSpPr>
        <xdr:cNvPr id="100" name="CaixaDeTexto 99"/>
        <xdr:cNvSpPr txBox="1"/>
      </xdr:nvSpPr>
      <xdr:spPr>
        <a:xfrm>
          <a:off x="2095500" y="3771900"/>
          <a:ext cx="2984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solidFill>
                <a:schemeClr val="bg1">
                  <a:lumMod val="95000"/>
                </a:schemeClr>
              </a:solidFill>
              <a:latin typeface="Times New Roman" pitchFamily="18" charset="0"/>
              <a:cs typeface="Times New Roman" pitchFamily="18" charset="0"/>
            </a:rPr>
            <a:t>m</a:t>
          </a:r>
        </a:p>
      </xdr:txBody>
    </xdr:sp>
    <xdr:clientData/>
  </xdr:twoCellAnchor>
  <xdr:twoCellAnchor>
    <xdr:from>
      <xdr:col>5</xdr:col>
      <xdr:colOff>6348</xdr:colOff>
      <xdr:row>10</xdr:row>
      <xdr:rowOff>79370</xdr:rowOff>
    </xdr:from>
    <xdr:to>
      <xdr:col>5</xdr:col>
      <xdr:colOff>247648</xdr:colOff>
      <xdr:row>11</xdr:row>
      <xdr:rowOff>53970</xdr:rowOff>
    </xdr:to>
    <xdr:sp macro="" textlink="">
      <xdr:nvSpPr>
        <xdr:cNvPr id="101" name="CaixaDeTexto 100"/>
        <xdr:cNvSpPr txBox="1"/>
      </xdr:nvSpPr>
      <xdr:spPr>
        <a:xfrm>
          <a:off x="9594848" y="3559170"/>
          <a:ext cx="241300" cy="355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 b="1" i="1">
              <a:latin typeface="Times New Roman" pitchFamily="18" charset="0"/>
              <a:cs typeface="Times New Roman" pitchFamily="18" charset="0"/>
            </a:rPr>
            <a:t>i</a:t>
          </a:r>
        </a:p>
      </xdr:txBody>
    </xdr:sp>
    <xdr:clientData/>
  </xdr:twoCellAnchor>
  <xdr:twoCellAnchor>
    <xdr:from>
      <xdr:col>5</xdr:col>
      <xdr:colOff>361948</xdr:colOff>
      <xdr:row>9</xdr:row>
      <xdr:rowOff>427033</xdr:rowOff>
    </xdr:from>
    <xdr:to>
      <xdr:col>5</xdr:col>
      <xdr:colOff>587373</xdr:colOff>
      <xdr:row>10</xdr:row>
      <xdr:rowOff>274633</xdr:rowOff>
    </xdr:to>
    <xdr:sp macro="" textlink="">
      <xdr:nvSpPr>
        <xdr:cNvPr id="102" name="CaixaDeTexto 101"/>
        <xdr:cNvSpPr txBox="1"/>
      </xdr:nvSpPr>
      <xdr:spPr>
        <a:xfrm>
          <a:off x="9950448" y="3462333"/>
          <a:ext cx="225425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 b="1" i="1">
              <a:latin typeface="Times New Roman" pitchFamily="18" charset="0"/>
              <a:cs typeface="Times New Roman" pitchFamily="18" charset="0"/>
            </a:rPr>
            <a:t>j</a:t>
          </a:r>
        </a:p>
      </xdr:txBody>
    </xdr:sp>
    <xdr:clientData/>
  </xdr:twoCellAnchor>
  <xdr:twoCellAnchor>
    <xdr:from>
      <xdr:col>42</xdr:col>
      <xdr:colOff>577850</xdr:colOff>
      <xdr:row>10</xdr:row>
      <xdr:rowOff>0</xdr:rowOff>
    </xdr:from>
    <xdr:to>
      <xdr:col>44</xdr:col>
      <xdr:colOff>177800</xdr:colOff>
      <xdr:row>11</xdr:row>
      <xdr:rowOff>219075</xdr:rowOff>
    </xdr:to>
    <xdr:grpSp>
      <xdr:nvGrpSpPr>
        <xdr:cNvPr id="122" name="Grupo 109"/>
        <xdr:cNvGrpSpPr>
          <a:grpSpLocks/>
        </xdr:cNvGrpSpPr>
      </xdr:nvGrpSpPr>
      <xdr:grpSpPr bwMode="auto">
        <a:xfrm>
          <a:off x="49104550" y="3200400"/>
          <a:ext cx="2025650" cy="600075"/>
          <a:chOff x="45732700" y="1637686"/>
          <a:chExt cx="1854200" cy="445114"/>
        </a:xfrm>
      </xdr:grpSpPr>
      <xdr:sp macro="" textlink="">
        <xdr:nvSpPr>
          <xdr:cNvPr id="123" name="CaixaDeTexto 122"/>
          <xdr:cNvSpPr txBox="1"/>
        </xdr:nvSpPr>
        <xdr:spPr>
          <a:xfrm>
            <a:off x="45732700" y="1673013"/>
            <a:ext cx="1854200" cy="4097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premio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124" name="CaixaDeTexto 123"/>
          <xdr:cNvSpPr txBox="1"/>
        </xdr:nvSpPr>
        <xdr:spPr>
          <a:xfrm>
            <a:off x="45850860" y="1637686"/>
            <a:ext cx="654424" cy="254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125" name="CaixaDeTexto 124"/>
          <xdr:cNvSpPr txBox="1"/>
        </xdr:nvSpPr>
        <xdr:spPr>
          <a:xfrm>
            <a:off x="46696157" y="1658882"/>
            <a:ext cx="354479" cy="240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43</xdr:col>
      <xdr:colOff>523875</xdr:colOff>
      <xdr:row>8</xdr:row>
      <xdr:rowOff>495150</xdr:rowOff>
    </xdr:from>
    <xdr:to>
      <xdr:col>44</xdr:col>
      <xdr:colOff>581025</xdr:colOff>
      <xdr:row>10</xdr:row>
      <xdr:rowOff>85726</xdr:rowOff>
    </xdr:to>
    <xdr:grpSp>
      <xdr:nvGrpSpPr>
        <xdr:cNvPr id="126" name="Grupo 113"/>
        <xdr:cNvGrpSpPr>
          <a:grpSpLocks/>
        </xdr:cNvGrpSpPr>
      </xdr:nvGrpSpPr>
      <xdr:grpSpPr bwMode="auto">
        <a:xfrm>
          <a:off x="49761775" y="2743050"/>
          <a:ext cx="1771650" cy="543076"/>
          <a:chOff x="45732700" y="1626898"/>
          <a:chExt cx="1854200" cy="455902"/>
        </a:xfrm>
      </xdr:grpSpPr>
      <xdr:sp macro="" textlink="">
        <xdr:nvSpPr>
          <xdr:cNvPr id="127" name="CaixaDeTexto 126"/>
          <xdr:cNvSpPr txBox="1"/>
        </xdr:nvSpPr>
        <xdr:spPr>
          <a:xfrm>
            <a:off x="45732700" y="1673013"/>
            <a:ext cx="1854200" cy="4097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 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premio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128" name="CaixaDeTexto 127"/>
          <xdr:cNvSpPr txBox="1"/>
        </xdr:nvSpPr>
        <xdr:spPr>
          <a:xfrm>
            <a:off x="45847393" y="1637686"/>
            <a:ext cx="659484" cy="254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129" name="CaixaDeTexto 128"/>
          <xdr:cNvSpPr txBox="1"/>
        </xdr:nvSpPr>
        <xdr:spPr>
          <a:xfrm>
            <a:off x="46688473" y="1626898"/>
            <a:ext cx="353636" cy="240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4</xdr:col>
      <xdr:colOff>1879600</xdr:colOff>
      <xdr:row>5</xdr:row>
      <xdr:rowOff>50800</xdr:rowOff>
    </xdr:from>
    <xdr:to>
      <xdr:col>16</xdr:col>
      <xdr:colOff>317500</xdr:colOff>
      <xdr:row>7</xdr:row>
      <xdr:rowOff>155575</xdr:rowOff>
    </xdr:to>
    <xdr:grpSp>
      <xdr:nvGrpSpPr>
        <xdr:cNvPr id="137" name="Grupo 33"/>
        <xdr:cNvGrpSpPr>
          <a:grpSpLocks/>
        </xdr:cNvGrpSpPr>
      </xdr:nvGrpSpPr>
      <xdr:grpSpPr bwMode="auto">
        <a:xfrm>
          <a:off x="6756400" y="1282700"/>
          <a:ext cx="7327900" cy="803275"/>
          <a:chOff x="5016500" y="1206500"/>
          <a:chExt cx="7327900" cy="800100"/>
        </a:xfrm>
      </xdr:grpSpPr>
      <xdr:grpSp>
        <xdr:nvGrpSpPr>
          <xdr:cNvPr id="138" name="Grupo 32"/>
          <xdr:cNvGrpSpPr>
            <a:grpSpLocks/>
          </xdr:cNvGrpSpPr>
        </xdr:nvGrpSpPr>
        <xdr:grpSpPr bwMode="auto">
          <a:xfrm>
            <a:off x="5016500" y="1219200"/>
            <a:ext cx="5435600" cy="723900"/>
            <a:chOff x="11163300" y="1181100"/>
            <a:chExt cx="5435600" cy="723900"/>
          </a:xfrm>
        </xdr:grpSpPr>
        <xdr:cxnSp macro="">
          <xdr:nvCxnSpPr>
            <xdr:cNvPr id="150" name="Conector reto 149"/>
            <xdr:cNvCxnSpPr/>
          </xdr:nvCxnSpPr>
          <xdr:spPr>
            <a:xfrm>
              <a:off x="11211132" y="1482725"/>
              <a:ext cx="133930" cy="409575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1" name="Conector reto 150"/>
            <xdr:cNvCxnSpPr/>
          </xdr:nvCxnSpPr>
          <xdr:spPr>
            <a:xfrm flipH="1">
              <a:off x="11345063" y="1177925"/>
              <a:ext cx="172196" cy="7239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2" name="Conector reto 151"/>
            <xdr:cNvCxnSpPr/>
          </xdr:nvCxnSpPr>
          <xdr:spPr>
            <a:xfrm>
              <a:off x="11507692" y="1177925"/>
              <a:ext cx="5089351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3" name="Conector reto 152"/>
            <xdr:cNvCxnSpPr/>
          </xdr:nvCxnSpPr>
          <xdr:spPr>
            <a:xfrm flipH="1">
              <a:off x="11163300" y="1492250"/>
              <a:ext cx="66965" cy="9525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9" name="Grupo 18"/>
          <xdr:cNvGrpSpPr>
            <a:grpSpLocks/>
          </xdr:cNvGrpSpPr>
        </xdr:nvGrpSpPr>
        <xdr:grpSpPr bwMode="auto">
          <a:xfrm>
            <a:off x="5334000" y="1206500"/>
            <a:ext cx="7010400" cy="800100"/>
            <a:chOff x="9537700" y="1181100"/>
            <a:chExt cx="7010400" cy="800100"/>
          </a:xfrm>
        </xdr:grpSpPr>
        <xdr:sp macro="" textlink="">
          <xdr:nvSpPr>
            <xdr:cNvPr id="140" name="CaixaDeTexto 139"/>
            <xdr:cNvSpPr txBox="1"/>
          </xdr:nvSpPr>
          <xdr:spPr>
            <a:xfrm>
              <a:off x="9535893" y="1190625"/>
              <a:ext cx="7012207" cy="6762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l-GR" sz="4000" i="0">
                  <a:latin typeface="+mn-lt"/>
                  <a:cs typeface="Times New Roman" pitchFamily="18" charset="0"/>
                </a:rPr>
                <a:t>Σ</a:t>
              </a:r>
              <a:r>
                <a:rPr lang="pt-BR" sz="4000" i="0">
                  <a:latin typeface="+mn-lt"/>
                  <a:cs typeface="Times New Roman" pitchFamily="18" charset="0"/>
                </a:rPr>
                <a:t> </a:t>
              </a:r>
              <a:r>
                <a:rPr lang="el-GR" sz="4000" i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Σ</a:t>
              </a:r>
              <a:r>
                <a:rPr lang="pt-BR" sz="4000" i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r>
                <a:rPr lang="pt-BR" sz="2400" b="0" i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(</a:t>
              </a:r>
              <a:r>
                <a:rPr lang="pt-BR" sz="1600" b="0" i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r>
                <a:rPr lang="pt-BR" sz="1600" b="0" i="1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f </a:t>
              </a:r>
              <a:r>
                <a:rPr lang="pt-BR" sz="1600" b="0" i="1" baseline="-25000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i</a:t>
              </a:r>
              <a:r>
                <a:rPr lang="pt-BR" sz="1600" b="0" i="1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       x  premio</a:t>
              </a:r>
              <a:r>
                <a:rPr lang="pt-BR" sz="1600" b="0" i="1" baseline="-25000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i</a:t>
              </a:r>
              <a:r>
                <a:rPr lang="pt-BR" sz="1600" b="0" i="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  </a:t>
              </a:r>
              <a:r>
                <a:rPr lang="pt-BR" sz="2400" i="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)</a:t>
              </a:r>
              <a:r>
                <a:rPr lang="pt-BR" sz="1600" i="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r>
                <a:rPr lang="pt-BR" sz="1600" i="1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x</a:t>
              </a:r>
              <a:r>
                <a:rPr lang="pt-BR" sz="2400" i="1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r>
                <a:rPr lang="pt-BR" sz="2400" i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(</a:t>
              </a:r>
              <a:r>
                <a:rPr lang="pt-BR" sz="1600" i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r>
                <a:rPr lang="pt-BR" sz="1600" b="0" i="1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f </a:t>
              </a:r>
              <a:r>
                <a:rPr lang="pt-BR" sz="1600" b="0" i="1" baseline="-25000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j</a:t>
              </a:r>
              <a:r>
                <a:rPr lang="pt-BR" sz="1600" b="0" i="1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       x  premio</a:t>
              </a:r>
              <a:r>
                <a:rPr lang="pt-BR" sz="1600" b="0" i="1" baseline="-25000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j</a:t>
              </a:r>
              <a:r>
                <a:rPr lang="pt-BR" sz="1600" b="0" i="1" baseline="-2500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r>
                <a:rPr lang="pt-BR" sz="1600" b="0" i="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 </a:t>
              </a:r>
              <a:r>
                <a:rPr lang="pt-BR" sz="2400" i="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)</a:t>
              </a:r>
              <a:r>
                <a:rPr lang="pt-BR" sz="1600" i="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r>
                <a:rPr lang="pt-BR" sz="1600" i="1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x </a:t>
              </a:r>
              <a:r>
                <a:rPr lang="el-GR" sz="2000" i="1" baseline="0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ρ</a:t>
              </a:r>
              <a:r>
                <a:rPr lang="pt-BR" sz="1600" i="1" baseline="-25000">
                  <a:solidFill>
                    <a:schemeClr val="dk1"/>
                  </a:solidFill>
                  <a:latin typeface="Times New Roman" pitchFamily="18" charset="0"/>
                  <a:ea typeface="+mn-ea"/>
                  <a:cs typeface="Times New Roman" pitchFamily="18" charset="0"/>
                </a:rPr>
                <a:t>i , j</a:t>
              </a:r>
              <a:r>
                <a:rPr lang="pt-BR" sz="2400" i="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 </a:t>
              </a:r>
              <a:endParaRPr lang="pt-BR" sz="2400" i="0" baseline="0"/>
            </a:p>
          </xdr:txBody>
        </xdr:sp>
        <xdr:sp macro="" textlink="">
          <xdr:nvSpPr>
            <xdr:cNvPr id="141" name="CaixaDeTexto 140"/>
            <xdr:cNvSpPr txBox="1"/>
          </xdr:nvSpPr>
          <xdr:spPr>
            <a:xfrm>
              <a:off x="9880285" y="1685925"/>
              <a:ext cx="401791" cy="2952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>
                  <a:latin typeface="Times New Roman" pitchFamily="18" charset="0"/>
                  <a:cs typeface="Times New Roman" pitchFamily="18" charset="0"/>
                </a:rPr>
                <a:t>j</a:t>
              </a:r>
              <a:r>
                <a:rPr lang="pt-BR" sz="1200" b="0" i="1"/>
                <a:t>=1</a:t>
              </a:r>
            </a:p>
          </xdr:txBody>
        </xdr:sp>
        <xdr:sp macro="" textlink="">
          <xdr:nvSpPr>
            <xdr:cNvPr id="142" name="CaixaDeTexto 141"/>
            <xdr:cNvSpPr txBox="1"/>
          </xdr:nvSpPr>
          <xdr:spPr>
            <a:xfrm>
              <a:off x="9545460" y="1685925"/>
              <a:ext cx="411357" cy="2952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>
                  <a:latin typeface="Times New Roman" pitchFamily="18" charset="0"/>
                  <a:cs typeface="Times New Roman" pitchFamily="18" charset="0"/>
                </a:rPr>
                <a:t>i</a:t>
              </a:r>
              <a:r>
                <a:rPr lang="pt-BR" sz="1200" b="0" i="1"/>
                <a:t>=1</a:t>
              </a:r>
            </a:p>
          </xdr:txBody>
        </xdr:sp>
        <xdr:sp macro="" textlink="">
          <xdr:nvSpPr>
            <xdr:cNvPr id="143" name="CaixaDeTexto 142"/>
            <xdr:cNvSpPr txBox="1"/>
          </xdr:nvSpPr>
          <xdr:spPr>
            <a:xfrm>
              <a:off x="9574159" y="1181100"/>
              <a:ext cx="401791" cy="2952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/>
                <a:t>17</a:t>
              </a:r>
            </a:p>
          </xdr:txBody>
        </xdr:sp>
        <xdr:sp macro="" textlink="">
          <xdr:nvSpPr>
            <xdr:cNvPr id="144" name="CaixaDeTexto 143"/>
            <xdr:cNvSpPr txBox="1"/>
          </xdr:nvSpPr>
          <xdr:spPr>
            <a:xfrm>
              <a:off x="9918551" y="1181100"/>
              <a:ext cx="401791" cy="2952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/>
                <a:t>17</a:t>
              </a:r>
            </a:p>
          </xdr:txBody>
        </xdr:sp>
        <xdr:sp macro="" textlink="">
          <xdr:nvSpPr>
            <xdr:cNvPr id="145" name="CaixaDeTexto 144"/>
            <xdr:cNvSpPr txBox="1"/>
          </xdr:nvSpPr>
          <xdr:spPr>
            <a:xfrm>
              <a:off x="10492538" y="1419225"/>
              <a:ext cx="660085" cy="257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/>
                <a:t>prem</a:t>
              </a:r>
            </a:p>
          </xdr:txBody>
        </xdr:sp>
        <xdr:sp macro="" textlink="">
          <xdr:nvSpPr>
            <xdr:cNvPr id="146" name="CaixaDeTexto 145"/>
            <xdr:cNvSpPr txBox="1"/>
          </xdr:nvSpPr>
          <xdr:spPr>
            <a:xfrm>
              <a:off x="12357996" y="1419225"/>
              <a:ext cx="660085" cy="257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/>
                <a:t>prem</a:t>
              </a:r>
            </a:p>
          </xdr:txBody>
        </xdr:sp>
        <xdr:sp macro="" textlink="">
          <xdr:nvSpPr>
            <xdr:cNvPr id="147" name="CaixaDeTexto 146"/>
            <xdr:cNvSpPr txBox="1"/>
          </xdr:nvSpPr>
          <xdr:spPr>
            <a:xfrm>
              <a:off x="11659645" y="1438275"/>
              <a:ext cx="353959" cy="2381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>
                  <a:latin typeface="Times New Roman" pitchFamily="18" charset="0"/>
                  <a:cs typeface="Times New Roman" pitchFamily="18" charset="0"/>
                </a:rPr>
                <a:t>m</a:t>
              </a:r>
            </a:p>
          </xdr:txBody>
        </xdr:sp>
        <xdr:sp macro="" textlink="">
          <xdr:nvSpPr>
            <xdr:cNvPr id="148" name="CaixaDeTexto 147"/>
            <xdr:cNvSpPr txBox="1"/>
          </xdr:nvSpPr>
          <xdr:spPr>
            <a:xfrm>
              <a:off x="13486836" y="1438275"/>
              <a:ext cx="353959" cy="2381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>
                  <a:latin typeface="Times New Roman" pitchFamily="18" charset="0"/>
                  <a:cs typeface="Times New Roman" pitchFamily="18" charset="0"/>
                </a:rPr>
                <a:t>m</a:t>
              </a:r>
            </a:p>
          </xdr:txBody>
        </xdr:sp>
        <xdr:sp macro="" textlink="">
          <xdr:nvSpPr>
            <xdr:cNvPr id="149" name="CaixaDeTexto 148"/>
            <xdr:cNvSpPr txBox="1"/>
          </xdr:nvSpPr>
          <xdr:spPr>
            <a:xfrm>
              <a:off x="14070390" y="1419225"/>
              <a:ext cx="660085" cy="257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r>
                <a:rPr lang="pt-BR" sz="1200" b="0" i="1"/>
                <a:t>prem</a:t>
              </a:r>
            </a:p>
          </xdr:txBody>
        </xdr:sp>
      </xdr:grpSp>
    </xdr:grpSp>
    <xdr:clientData/>
  </xdr:twoCellAnchor>
  <xdr:twoCellAnchor>
    <xdr:from>
      <xdr:col>23</xdr:col>
      <xdr:colOff>577850</xdr:colOff>
      <xdr:row>10</xdr:row>
      <xdr:rowOff>0</xdr:rowOff>
    </xdr:from>
    <xdr:to>
      <xdr:col>25</xdr:col>
      <xdr:colOff>177800</xdr:colOff>
      <xdr:row>11</xdr:row>
      <xdr:rowOff>219075</xdr:rowOff>
    </xdr:to>
    <xdr:grpSp>
      <xdr:nvGrpSpPr>
        <xdr:cNvPr id="154" name="Grupo 109"/>
        <xdr:cNvGrpSpPr>
          <a:grpSpLocks/>
        </xdr:cNvGrpSpPr>
      </xdr:nvGrpSpPr>
      <xdr:grpSpPr bwMode="auto">
        <a:xfrm>
          <a:off x="18611850" y="3200400"/>
          <a:ext cx="2025650" cy="600075"/>
          <a:chOff x="45732700" y="1637686"/>
          <a:chExt cx="1854200" cy="445114"/>
        </a:xfrm>
      </xdr:grpSpPr>
      <xdr:sp macro="" textlink="">
        <xdr:nvSpPr>
          <xdr:cNvPr id="155" name="CaixaDeTexto 154"/>
          <xdr:cNvSpPr txBox="1"/>
        </xdr:nvSpPr>
        <xdr:spPr>
          <a:xfrm>
            <a:off x="45732700" y="1673013"/>
            <a:ext cx="1854200" cy="4097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premio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156" name="CaixaDeTexto 155"/>
          <xdr:cNvSpPr txBox="1"/>
        </xdr:nvSpPr>
        <xdr:spPr>
          <a:xfrm>
            <a:off x="45850860" y="1637686"/>
            <a:ext cx="654424" cy="254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157" name="CaixaDeTexto 156"/>
          <xdr:cNvSpPr txBox="1"/>
        </xdr:nvSpPr>
        <xdr:spPr>
          <a:xfrm>
            <a:off x="46696157" y="1658882"/>
            <a:ext cx="354479" cy="240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24</xdr:col>
      <xdr:colOff>523875</xdr:colOff>
      <xdr:row>8</xdr:row>
      <xdr:rowOff>469749</xdr:rowOff>
    </xdr:from>
    <xdr:to>
      <xdr:col>25</xdr:col>
      <xdr:colOff>581025</xdr:colOff>
      <xdr:row>10</xdr:row>
      <xdr:rowOff>85725</xdr:rowOff>
    </xdr:to>
    <xdr:grpSp>
      <xdr:nvGrpSpPr>
        <xdr:cNvPr id="158" name="Grupo 113"/>
        <xdr:cNvGrpSpPr>
          <a:grpSpLocks/>
        </xdr:cNvGrpSpPr>
      </xdr:nvGrpSpPr>
      <xdr:grpSpPr bwMode="auto">
        <a:xfrm>
          <a:off x="19269075" y="2717649"/>
          <a:ext cx="1771650" cy="568476"/>
          <a:chOff x="45732700" y="1605575"/>
          <a:chExt cx="1854200" cy="477225"/>
        </a:xfrm>
      </xdr:grpSpPr>
      <xdr:sp macro="" textlink="">
        <xdr:nvSpPr>
          <xdr:cNvPr id="159" name="CaixaDeTexto 158"/>
          <xdr:cNvSpPr txBox="1"/>
        </xdr:nvSpPr>
        <xdr:spPr>
          <a:xfrm>
            <a:off x="45732700" y="1673013"/>
            <a:ext cx="1854200" cy="4097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 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premio</a:t>
            </a:r>
            <a:r>
              <a:rPr lang="pt-BR" sz="12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1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160" name="CaixaDeTexto 159"/>
          <xdr:cNvSpPr txBox="1"/>
        </xdr:nvSpPr>
        <xdr:spPr>
          <a:xfrm>
            <a:off x="45847393" y="1637686"/>
            <a:ext cx="659484" cy="254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161" name="CaixaDeTexto 160"/>
          <xdr:cNvSpPr txBox="1"/>
        </xdr:nvSpPr>
        <xdr:spPr>
          <a:xfrm>
            <a:off x="46688473" y="1605575"/>
            <a:ext cx="353636" cy="240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20</xdr:col>
      <xdr:colOff>25400</xdr:colOff>
      <xdr:row>8</xdr:row>
      <xdr:rowOff>444500</xdr:rowOff>
    </xdr:from>
    <xdr:to>
      <xdr:col>21</xdr:col>
      <xdr:colOff>76200</xdr:colOff>
      <xdr:row>9</xdr:row>
      <xdr:rowOff>161925</xdr:rowOff>
    </xdr:to>
    <xdr:sp macro="" textlink="">
      <xdr:nvSpPr>
        <xdr:cNvPr id="162" name="CaixaDeTexto 161"/>
        <xdr:cNvSpPr txBox="1"/>
      </xdr:nvSpPr>
      <xdr:spPr>
        <a:xfrm>
          <a:off x="16230600" y="2971800"/>
          <a:ext cx="660400" cy="225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solidFill>
                <a:schemeClr val="bg1">
                  <a:lumMod val="95000"/>
                </a:schemeClr>
              </a:solidFill>
            </a:rPr>
            <a:t>prem</a:t>
          </a:r>
        </a:p>
      </xdr:txBody>
    </xdr:sp>
    <xdr:clientData/>
  </xdr:twoCellAnchor>
  <xdr:twoCellAnchor>
    <xdr:from>
      <xdr:col>29</xdr:col>
      <xdr:colOff>0</xdr:colOff>
      <xdr:row>9</xdr:row>
      <xdr:rowOff>0</xdr:rowOff>
    </xdr:from>
    <xdr:to>
      <xdr:col>31</xdr:col>
      <xdr:colOff>1346200</xdr:colOff>
      <xdr:row>10</xdr:row>
      <xdr:rowOff>222250</xdr:rowOff>
    </xdr:to>
    <xdr:grpSp>
      <xdr:nvGrpSpPr>
        <xdr:cNvPr id="163" name="Grupo 59"/>
        <xdr:cNvGrpSpPr>
          <a:grpSpLocks/>
        </xdr:cNvGrpSpPr>
      </xdr:nvGrpSpPr>
      <xdr:grpSpPr bwMode="auto">
        <a:xfrm>
          <a:off x="27063700" y="2755900"/>
          <a:ext cx="4648200" cy="666750"/>
          <a:chOff x="43116500" y="1955800"/>
          <a:chExt cx="4648200" cy="673100"/>
        </a:xfrm>
      </xdr:grpSpPr>
      <xdr:sp macro="" textlink="">
        <xdr:nvSpPr>
          <xdr:cNvPr id="164" name="CaixaDeTexto 163"/>
          <xdr:cNvSpPr txBox="1"/>
        </xdr:nvSpPr>
        <xdr:spPr>
          <a:xfrm>
            <a:off x="43116500" y="1955800"/>
            <a:ext cx="4648200" cy="673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24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premio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2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24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premio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 </a:t>
            </a:r>
            <a:r>
              <a:rPr lang="el-GR" sz="2000" i="1" baseline="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ρ</a:t>
            </a:r>
            <a:r>
              <a:rPr lang="pt-BR" sz="160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 , j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endParaRPr lang="pt-BR" sz="2400" i="0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165" name="CaixaDeTexto 164"/>
          <xdr:cNvSpPr txBox="1"/>
        </xdr:nvSpPr>
        <xdr:spPr>
          <a:xfrm>
            <a:off x="43374203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166" name="CaixaDeTexto 165"/>
          <xdr:cNvSpPr txBox="1"/>
        </xdr:nvSpPr>
        <xdr:spPr>
          <a:xfrm>
            <a:off x="45254481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167" name="CaixaDeTexto 166"/>
          <xdr:cNvSpPr txBox="1"/>
        </xdr:nvSpPr>
        <xdr:spPr>
          <a:xfrm>
            <a:off x="46418917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168" name="CaixaDeTexto 167"/>
          <xdr:cNvSpPr txBox="1"/>
        </xdr:nvSpPr>
        <xdr:spPr>
          <a:xfrm>
            <a:off x="44529095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169" name="CaixaDeTexto 168"/>
          <xdr:cNvSpPr txBox="1"/>
        </xdr:nvSpPr>
        <xdr:spPr>
          <a:xfrm>
            <a:off x="46982046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</xdr:grpSp>
    <xdr:clientData/>
  </xdr:twoCellAnchor>
  <xdr:twoCellAnchor>
    <xdr:from>
      <xdr:col>48</xdr:col>
      <xdr:colOff>0</xdr:colOff>
      <xdr:row>9</xdr:row>
      <xdr:rowOff>0</xdr:rowOff>
    </xdr:from>
    <xdr:to>
      <xdr:col>50</xdr:col>
      <xdr:colOff>1346200</xdr:colOff>
      <xdr:row>10</xdr:row>
      <xdr:rowOff>222250</xdr:rowOff>
    </xdr:to>
    <xdr:grpSp>
      <xdr:nvGrpSpPr>
        <xdr:cNvPr id="170" name="Grupo 59"/>
        <xdr:cNvGrpSpPr>
          <a:grpSpLocks/>
        </xdr:cNvGrpSpPr>
      </xdr:nvGrpSpPr>
      <xdr:grpSpPr bwMode="auto">
        <a:xfrm>
          <a:off x="57556400" y="2755900"/>
          <a:ext cx="4648200" cy="666750"/>
          <a:chOff x="43116500" y="1955800"/>
          <a:chExt cx="4648200" cy="673100"/>
        </a:xfrm>
      </xdr:grpSpPr>
      <xdr:sp macro="" textlink="">
        <xdr:nvSpPr>
          <xdr:cNvPr id="171" name="CaixaDeTexto 170"/>
          <xdr:cNvSpPr txBox="1"/>
        </xdr:nvSpPr>
        <xdr:spPr>
          <a:xfrm>
            <a:off x="43116500" y="1955800"/>
            <a:ext cx="4648200" cy="673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24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premio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2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24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premio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j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 </a:t>
            </a:r>
            <a:r>
              <a:rPr lang="el-GR" sz="2000" i="1" baseline="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ρ</a:t>
            </a:r>
            <a:r>
              <a:rPr lang="pt-BR" sz="160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 , j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endParaRPr lang="pt-BR" sz="2400" i="0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172" name="CaixaDeTexto 171"/>
          <xdr:cNvSpPr txBox="1"/>
        </xdr:nvSpPr>
        <xdr:spPr>
          <a:xfrm>
            <a:off x="43374203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173" name="CaixaDeTexto 172"/>
          <xdr:cNvSpPr txBox="1"/>
        </xdr:nvSpPr>
        <xdr:spPr>
          <a:xfrm>
            <a:off x="45254481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  <xdr:sp macro="" textlink="">
        <xdr:nvSpPr>
          <xdr:cNvPr id="174" name="CaixaDeTexto 173"/>
          <xdr:cNvSpPr txBox="1"/>
        </xdr:nvSpPr>
        <xdr:spPr>
          <a:xfrm>
            <a:off x="46418917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175" name="CaixaDeTexto 174"/>
          <xdr:cNvSpPr txBox="1"/>
        </xdr:nvSpPr>
        <xdr:spPr>
          <a:xfrm>
            <a:off x="44529095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176" name="CaixaDeTexto 175"/>
          <xdr:cNvSpPr txBox="1"/>
        </xdr:nvSpPr>
        <xdr:spPr>
          <a:xfrm>
            <a:off x="46982046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prem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122903</xdr:colOff>
      <xdr:row>5</xdr:row>
      <xdr:rowOff>83632</xdr:rowOff>
    </xdr:from>
    <xdr:to>
      <xdr:col>7</xdr:col>
      <xdr:colOff>727</xdr:colOff>
      <xdr:row>9</xdr:row>
      <xdr:rowOff>70478</xdr:rowOff>
    </xdr:to>
    <xdr:sp macro="" textlink="">
      <xdr:nvSpPr>
        <xdr:cNvPr id="6" name="CaixaDeTexto 5"/>
        <xdr:cNvSpPr txBox="1"/>
      </xdr:nvSpPr>
      <xdr:spPr>
        <a:xfrm>
          <a:off x="9509637" y="1420205"/>
          <a:ext cx="2182259" cy="10929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pt-BR" sz="1400"/>
            <a:t>Preencher</a:t>
          </a:r>
          <a:r>
            <a:rPr lang="pt-BR" sz="1400" baseline="0"/>
            <a:t> células em azul claro com os valores solicitados para o mês base de cálculo do capital</a:t>
          </a:r>
          <a:endParaRPr lang="pt-BR" sz="1400"/>
        </a:p>
      </xdr:txBody>
    </xdr:sp>
    <xdr:clientData/>
  </xdr:twoCellAnchor>
  <xdr:twoCellAnchor>
    <xdr:from>
      <xdr:col>2</xdr:col>
      <xdr:colOff>302499</xdr:colOff>
      <xdr:row>9</xdr:row>
      <xdr:rowOff>556845</xdr:rowOff>
    </xdr:from>
    <xdr:to>
      <xdr:col>3</xdr:col>
      <xdr:colOff>1288490</xdr:colOff>
      <xdr:row>12</xdr:row>
      <xdr:rowOff>87923</xdr:rowOff>
    </xdr:to>
    <xdr:grpSp>
      <xdr:nvGrpSpPr>
        <xdr:cNvPr id="12" name="Grupo 11"/>
        <xdr:cNvGrpSpPr/>
      </xdr:nvGrpSpPr>
      <xdr:grpSpPr>
        <a:xfrm>
          <a:off x="4273691" y="2740268"/>
          <a:ext cx="3066837" cy="762001"/>
          <a:chOff x="3055863" y="-1671068"/>
          <a:chExt cx="2609850" cy="5121050"/>
        </a:xfrm>
      </xdr:grpSpPr>
      <xdr:sp macro="" textlink="">
        <xdr:nvSpPr>
          <xdr:cNvPr id="26777" name="Retângulo 34"/>
          <xdr:cNvSpPr>
            <a:spLocks noChangeArrowheads="1"/>
          </xdr:cNvSpPr>
        </xdr:nvSpPr>
        <xdr:spPr bwMode="auto">
          <a:xfrm>
            <a:off x="3055863" y="-1191894"/>
            <a:ext cx="2609850" cy="4543401"/>
          </a:xfrm>
          <a:prstGeom prst="rect">
            <a:avLst/>
          </a:prstGeom>
          <a:noFill/>
          <a:ln w="9525" algn="ctr">
            <a:solidFill>
              <a:srgbClr val="254061"/>
            </a:solidFill>
            <a:round/>
            <a:headEnd/>
            <a:tailEnd/>
          </a:ln>
        </xdr:spPr>
      </xdr:sp>
      <xdr:sp macro="" textlink="">
        <xdr:nvSpPr>
          <xdr:cNvPr id="4" name="CaixaDeTexto 3"/>
          <xdr:cNvSpPr txBox="1"/>
        </xdr:nvSpPr>
        <xdr:spPr>
          <a:xfrm>
            <a:off x="3111882" y="-1671068"/>
            <a:ext cx="2486025" cy="47487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600" i="1">
                <a:latin typeface="+mn-lt"/>
              </a:rPr>
              <a:t>R.Dif</a:t>
            </a:r>
            <a:r>
              <a:rPr lang="pt-BR" sz="1600">
                <a:latin typeface="+mn-lt"/>
              </a:rPr>
              <a:t>  =  </a:t>
            </a:r>
            <a:r>
              <a:rPr lang="el-GR" sz="4000">
                <a:latin typeface="+mn-lt"/>
              </a:rPr>
              <a:t>Σ</a:t>
            </a:r>
            <a:r>
              <a:rPr lang="el-GR" sz="1600">
                <a:latin typeface="+mn-lt"/>
              </a:rPr>
              <a:t> </a:t>
            </a:r>
            <a:r>
              <a:rPr lang="pt-BR" sz="1400" i="1">
                <a:latin typeface="+mn-lt"/>
              </a:rPr>
              <a:t>base</a:t>
            </a:r>
            <a:r>
              <a:rPr lang="pt-BR" sz="1600" i="1" baseline="-25000">
                <a:latin typeface="Times New Roman" pitchFamily="18" charset="0"/>
                <a:cs typeface="Times New Roman" pitchFamily="18" charset="0"/>
              </a:rPr>
              <a:t>i</a:t>
            </a:r>
            <a:r>
              <a:rPr lang="pt-BR" sz="1600" i="1">
                <a:latin typeface="+mn-lt"/>
              </a:rPr>
              <a:t> x </a:t>
            </a:r>
            <a:r>
              <a:rPr lang="pt-BR" sz="1400" i="1">
                <a:latin typeface="+mn-lt"/>
              </a:rPr>
              <a:t>fator_dif</a:t>
            </a:r>
            <a:r>
              <a:rPr lang="pt-BR" sz="1600" i="1" baseline="-25000">
                <a:latin typeface="Times New Roman" pitchFamily="18" charset="0"/>
                <a:cs typeface="Times New Roman" pitchFamily="18" charset="0"/>
              </a:rPr>
              <a:t>i</a:t>
            </a:r>
          </a:p>
        </xdr:txBody>
      </xdr:sp>
      <xdr:sp macro="" textlink="">
        <xdr:nvSpPr>
          <xdr:cNvPr id="5" name="CaixaDeTexto 4"/>
          <xdr:cNvSpPr txBox="1"/>
        </xdr:nvSpPr>
        <xdr:spPr bwMode="auto">
          <a:xfrm>
            <a:off x="3739881" y="1539927"/>
            <a:ext cx="193355" cy="19100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latin typeface="Times New Roman" pitchFamily="18" charset="0"/>
                <a:cs typeface="Times New Roman" pitchFamily="18" charset="0"/>
              </a:rPr>
              <a:t>i</a:t>
            </a:r>
            <a:endParaRPr lang="pt-BR" sz="1200" b="0" i="1"/>
          </a:p>
        </xdr:txBody>
      </xdr:sp>
    </xdr:grpSp>
    <xdr:clientData/>
  </xdr:twoCellAnchor>
  <xdr:twoCellAnchor>
    <xdr:from>
      <xdr:col>2</xdr:col>
      <xdr:colOff>323359</xdr:colOff>
      <xdr:row>6</xdr:row>
      <xdr:rowOff>19294</xdr:rowOff>
    </xdr:from>
    <xdr:to>
      <xdr:col>3</xdr:col>
      <xdr:colOff>1151303</xdr:colOff>
      <xdr:row>8</xdr:row>
      <xdr:rowOff>92563</xdr:rowOff>
    </xdr:to>
    <xdr:grpSp>
      <xdr:nvGrpSpPr>
        <xdr:cNvPr id="11" name="Grupo 10"/>
        <xdr:cNvGrpSpPr/>
      </xdr:nvGrpSpPr>
      <xdr:grpSpPr>
        <a:xfrm>
          <a:off x="4294551" y="1206256"/>
          <a:ext cx="2908790" cy="761999"/>
          <a:chOff x="3803981" y="821349"/>
          <a:chExt cx="2611214" cy="762000"/>
        </a:xfrm>
      </xdr:grpSpPr>
      <xdr:sp macro="" textlink="">
        <xdr:nvSpPr>
          <xdr:cNvPr id="2" name="CaixaDeTexto 1"/>
          <xdr:cNvSpPr txBox="1"/>
        </xdr:nvSpPr>
        <xdr:spPr>
          <a:xfrm>
            <a:off x="3891070" y="1052635"/>
            <a:ext cx="2524125" cy="469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600" i="1">
                <a:latin typeface="+mn-lt"/>
              </a:rPr>
              <a:t>R.PMBC.trad = R.Dif + R.Con  </a:t>
            </a:r>
            <a:endParaRPr lang="pt-BR" sz="1600" i="1" baseline="0">
              <a:latin typeface="+mn-lt"/>
              <a:cs typeface="Times New Roman" pitchFamily="18" charset="0"/>
            </a:endParaRPr>
          </a:p>
        </xdr:txBody>
      </xdr:sp>
      <xdr:sp macro="" textlink="">
        <xdr:nvSpPr>
          <xdr:cNvPr id="26783" name="Retângulo 34"/>
          <xdr:cNvSpPr>
            <a:spLocks noChangeArrowheads="1"/>
          </xdr:cNvSpPr>
        </xdr:nvSpPr>
        <xdr:spPr bwMode="auto">
          <a:xfrm>
            <a:off x="3803981" y="821349"/>
            <a:ext cx="2543175" cy="762000"/>
          </a:xfrm>
          <a:prstGeom prst="rect">
            <a:avLst/>
          </a:prstGeom>
          <a:noFill/>
          <a:ln w="9525" algn="ctr">
            <a:solidFill>
              <a:srgbClr val="254061"/>
            </a:solidFill>
            <a:round/>
            <a:headEnd/>
            <a:tailEnd/>
          </a:ln>
        </xdr:spPr>
      </xdr:sp>
    </xdr:grpSp>
    <xdr:clientData/>
  </xdr:twoCellAnchor>
  <xdr:twoCellAnchor>
    <xdr:from>
      <xdr:col>8</xdr:col>
      <xdr:colOff>1729154</xdr:colOff>
      <xdr:row>7</xdr:row>
      <xdr:rowOff>275007</xdr:rowOff>
    </xdr:from>
    <xdr:to>
      <xdr:col>11</xdr:col>
      <xdr:colOff>791306</xdr:colOff>
      <xdr:row>11</xdr:row>
      <xdr:rowOff>273281</xdr:rowOff>
    </xdr:to>
    <xdr:grpSp>
      <xdr:nvGrpSpPr>
        <xdr:cNvPr id="13" name="Grupo 12"/>
        <xdr:cNvGrpSpPr/>
      </xdr:nvGrpSpPr>
      <xdr:grpSpPr>
        <a:xfrm>
          <a:off x="14390077" y="1842969"/>
          <a:ext cx="5524498" cy="1536927"/>
          <a:chOff x="8060643" y="2686957"/>
          <a:chExt cx="4485566" cy="7934192"/>
        </a:xfrm>
      </xdr:grpSpPr>
      <xdr:sp macro="" textlink="">
        <xdr:nvSpPr>
          <xdr:cNvPr id="8" name="CaixaDeTexto 7"/>
          <xdr:cNvSpPr txBox="1"/>
        </xdr:nvSpPr>
        <xdr:spPr>
          <a:xfrm>
            <a:off x="10388275" y="7167857"/>
            <a:ext cx="2157934" cy="34532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600" i="1">
                <a:latin typeface="+mn-lt"/>
              </a:rPr>
              <a:t>R.Con</a:t>
            </a:r>
            <a:r>
              <a:rPr lang="pt-BR" sz="1600">
                <a:latin typeface="+mn-lt"/>
              </a:rPr>
              <a:t>  =  </a:t>
            </a:r>
            <a:r>
              <a:rPr lang="el-GR" sz="4000">
                <a:latin typeface="+mn-lt"/>
              </a:rPr>
              <a:t>Σ</a:t>
            </a:r>
            <a:r>
              <a:rPr lang="el-GR" sz="1600">
                <a:latin typeface="+mn-lt"/>
              </a:rPr>
              <a:t> </a:t>
            </a:r>
            <a:r>
              <a:rPr lang="pt-BR" sz="1400" i="1">
                <a:latin typeface="+mn-lt"/>
              </a:rPr>
              <a:t>base</a:t>
            </a:r>
            <a:r>
              <a:rPr lang="pt-BR" sz="1400" i="1" baseline="-25000">
                <a:latin typeface="Times New Roman" pitchFamily="18" charset="0"/>
                <a:cs typeface="Times New Roman" pitchFamily="18" charset="0"/>
              </a:rPr>
              <a:t>i</a:t>
            </a:r>
            <a:r>
              <a:rPr lang="pt-BR" sz="1600" i="1">
                <a:latin typeface="+mn-lt"/>
              </a:rPr>
              <a:t> x </a:t>
            </a:r>
            <a:r>
              <a:rPr lang="pt-BR" sz="1400" i="1">
                <a:latin typeface="+mn-lt"/>
              </a:rPr>
              <a:t>fator_con</a:t>
            </a:r>
            <a:r>
              <a:rPr lang="pt-BR" sz="1400" i="1" baseline="-25000">
                <a:latin typeface="Times New Roman" pitchFamily="18" charset="0"/>
                <a:cs typeface="Times New Roman" pitchFamily="18" charset="0"/>
              </a:rPr>
              <a:t>i</a:t>
            </a:r>
          </a:p>
        </xdr:txBody>
      </xdr:sp>
      <xdr:sp macro="" textlink="">
        <xdr:nvSpPr>
          <xdr:cNvPr id="10" name="CaixaDeTexto 9"/>
          <xdr:cNvSpPr txBox="1"/>
        </xdr:nvSpPr>
        <xdr:spPr bwMode="auto">
          <a:xfrm flipH="1">
            <a:off x="8060643" y="2686957"/>
            <a:ext cx="23812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latin typeface="Times New Roman" pitchFamily="18" charset="0"/>
                <a:cs typeface="Times New Roman" pitchFamily="18" charset="0"/>
              </a:rPr>
              <a:t>i</a:t>
            </a:r>
            <a:endParaRPr lang="pt-BR" sz="1200" b="0" i="1"/>
          </a:p>
        </xdr:txBody>
      </xdr:sp>
    </xdr:grpSp>
    <xdr:clientData/>
  </xdr:twoCellAnchor>
  <xdr:twoCellAnchor>
    <xdr:from>
      <xdr:col>10</xdr:col>
      <xdr:colOff>246989</xdr:colOff>
      <xdr:row>9</xdr:row>
      <xdr:rowOff>613493</xdr:rowOff>
    </xdr:from>
    <xdr:to>
      <xdr:col>12</xdr:col>
      <xdr:colOff>766849</xdr:colOff>
      <xdr:row>12</xdr:row>
      <xdr:rowOff>58618</xdr:rowOff>
    </xdr:to>
    <xdr:grpSp>
      <xdr:nvGrpSpPr>
        <xdr:cNvPr id="14" name="Grupo 13"/>
        <xdr:cNvGrpSpPr/>
      </xdr:nvGrpSpPr>
      <xdr:grpSpPr>
        <a:xfrm>
          <a:off x="17128220" y="2796916"/>
          <a:ext cx="4271244" cy="676048"/>
          <a:chOff x="3055863" y="-1191894"/>
          <a:chExt cx="3624333" cy="4543401"/>
        </a:xfrm>
      </xdr:grpSpPr>
      <xdr:sp macro="" textlink="">
        <xdr:nvSpPr>
          <xdr:cNvPr id="15" name="Retângulo 34"/>
          <xdr:cNvSpPr>
            <a:spLocks noChangeArrowheads="1"/>
          </xdr:cNvSpPr>
        </xdr:nvSpPr>
        <xdr:spPr bwMode="auto">
          <a:xfrm>
            <a:off x="3055863" y="-1191894"/>
            <a:ext cx="2609850" cy="4543401"/>
          </a:xfrm>
          <a:prstGeom prst="rect">
            <a:avLst/>
          </a:prstGeom>
          <a:noFill/>
          <a:ln w="9525" algn="ctr">
            <a:solidFill>
              <a:srgbClr val="254061"/>
            </a:solidFill>
            <a:round/>
            <a:headEnd/>
            <a:tailEnd/>
          </a:ln>
        </xdr:spPr>
      </xdr:sp>
      <xdr:sp macro="" textlink="">
        <xdr:nvSpPr>
          <xdr:cNvPr id="17" name="CaixaDeTexto 16"/>
          <xdr:cNvSpPr txBox="1"/>
        </xdr:nvSpPr>
        <xdr:spPr bwMode="auto">
          <a:xfrm>
            <a:off x="6483346" y="2721709"/>
            <a:ext cx="19685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latin typeface="Times New Roman" pitchFamily="18" charset="0"/>
                <a:cs typeface="Times New Roman" pitchFamily="18" charset="0"/>
              </a:rPr>
              <a:t>i</a:t>
            </a:r>
            <a:endParaRPr lang="pt-BR" sz="1200" b="0" i="1"/>
          </a:p>
        </xdr:txBody>
      </xdr:sp>
    </xdr:grpSp>
    <xdr:clientData/>
  </xdr:twoCellAnchor>
  <xdr:twoCellAnchor>
    <xdr:from>
      <xdr:col>10</xdr:col>
      <xdr:colOff>1246404</xdr:colOff>
      <xdr:row>11</xdr:row>
      <xdr:rowOff>101159</xdr:rowOff>
    </xdr:from>
    <xdr:to>
      <xdr:col>10</xdr:col>
      <xdr:colOff>1473616</xdr:colOff>
      <xdr:row>12</xdr:row>
      <xdr:rowOff>77640</xdr:rowOff>
    </xdr:to>
    <xdr:sp macro="" textlink="">
      <xdr:nvSpPr>
        <xdr:cNvPr id="18" name="CaixaDeTexto 17"/>
        <xdr:cNvSpPr txBox="1"/>
      </xdr:nvSpPr>
      <xdr:spPr bwMode="auto">
        <a:xfrm>
          <a:off x="18137404" y="3482534"/>
          <a:ext cx="227212" cy="293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latin typeface="Times New Roman" pitchFamily="18" charset="0"/>
              <a:cs typeface="Times New Roman" pitchFamily="18" charset="0"/>
            </a:rPr>
            <a:t>i</a:t>
          </a:r>
          <a:endParaRPr lang="pt-BR" sz="1200" b="0" i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5</xdr:row>
      <xdr:rowOff>190500</xdr:rowOff>
    </xdr:from>
    <xdr:to>
      <xdr:col>15</xdr:col>
      <xdr:colOff>0</xdr:colOff>
      <xdr:row>7</xdr:row>
      <xdr:rowOff>171450</xdr:rowOff>
    </xdr:to>
    <xdr:sp macro="" textlink="">
      <xdr:nvSpPr>
        <xdr:cNvPr id="23569" name="Retângulo 34"/>
        <xdr:cNvSpPr>
          <a:spLocks noChangeArrowheads="1"/>
        </xdr:cNvSpPr>
      </xdr:nvSpPr>
      <xdr:spPr bwMode="auto">
        <a:xfrm>
          <a:off x="4200525" y="1552575"/>
          <a:ext cx="7972425" cy="676275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  <xdr:twoCellAnchor>
    <xdr:from>
      <xdr:col>2</xdr:col>
      <xdr:colOff>692150</xdr:colOff>
      <xdr:row>5</xdr:row>
      <xdr:rowOff>346076</xdr:rowOff>
    </xdr:from>
    <xdr:to>
      <xdr:col>14</xdr:col>
      <xdr:colOff>581026</xdr:colOff>
      <xdr:row>7</xdr:row>
      <xdr:rowOff>38100</xdr:rowOff>
    </xdr:to>
    <xdr:sp macro="" textlink="">
      <xdr:nvSpPr>
        <xdr:cNvPr id="3" name="CaixaDeTexto 2"/>
        <xdr:cNvSpPr txBox="1"/>
      </xdr:nvSpPr>
      <xdr:spPr>
        <a:xfrm>
          <a:off x="3330575" y="1708151"/>
          <a:ext cx="7699376" cy="387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800" i="1">
              <a:latin typeface="+mn-lt"/>
            </a:rPr>
            <a:t>R.sobr</a:t>
          </a:r>
          <a:r>
            <a:rPr lang="pt-BR" sz="1800" i="1" baseline="0">
              <a:latin typeface="+mn-lt"/>
            </a:rPr>
            <a:t> = </a:t>
          </a:r>
          <a:r>
            <a:rPr lang="pt-BR" sz="1800" i="1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R.dotalpuro + R.dotalmisto + R.PMBC + R.PMBAC.pvgbl + R.PMBAC.trad</a:t>
          </a:r>
          <a:endParaRPr lang="pt-BR" sz="1800" i="1" baseline="-250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520701</xdr:colOff>
      <xdr:row>9</xdr:row>
      <xdr:rowOff>25400</xdr:rowOff>
    </xdr:from>
    <xdr:to>
      <xdr:col>8</xdr:col>
      <xdr:colOff>1054100</xdr:colOff>
      <xdr:row>11</xdr:row>
      <xdr:rowOff>254000</xdr:rowOff>
    </xdr:to>
    <xdr:sp macro="" textlink="">
      <xdr:nvSpPr>
        <xdr:cNvPr id="2" name="CaixaDeTexto 1"/>
        <xdr:cNvSpPr txBox="1"/>
      </xdr:nvSpPr>
      <xdr:spPr>
        <a:xfrm>
          <a:off x="5600701" y="2654300"/>
          <a:ext cx="2768599" cy="990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/>
            <a:t>Preencher</a:t>
          </a:r>
          <a:r>
            <a:rPr lang="pt-BR" sz="1400" baseline="0"/>
            <a:t> células em azul claro com os valores solicitados para os 12 últimos meses, incluído o mês base de cálculo do capital</a:t>
          </a:r>
          <a:endParaRPr lang="pt-BR" sz="1400"/>
        </a:p>
      </xdr:txBody>
    </xdr:sp>
    <xdr:clientData/>
  </xdr:twoCellAnchor>
  <xdr:twoCellAnchor>
    <xdr:from>
      <xdr:col>5</xdr:col>
      <xdr:colOff>371475</xdr:colOff>
      <xdr:row>5</xdr:row>
      <xdr:rowOff>180975</xdr:rowOff>
    </xdr:from>
    <xdr:to>
      <xdr:col>8</xdr:col>
      <xdr:colOff>1028700</xdr:colOff>
      <xdr:row>7</xdr:row>
      <xdr:rowOff>161925</xdr:rowOff>
    </xdr:to>
    <xdr:sp macro="" textlink="">
      <xdr:nvSpPr>
        <xdr:cNvPr id="8218" name="Retângulo 34"/>
        <xdr:cNvSpPr>
          <a:spLocks noChangeArrowheads="1"/>
        </xdr:cNvSpPr>
      </xdr:nvSpPr>
      <xdr:spPr bwMode="auto">
        <a:xfrm>
          <a:off x="4210050" y="1543050"/>
          <a:ext cx="4133850" cy="676275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  <xdr:twoCellAnchor>
    <xdr:from>
      <xdr:col>5</xdr:col>
      <xdr:colOff>555625</xdr:colOff>
      <xdr:row>5</xdr:row>
      <xdr:rowOff>333376</xdr:rowOff>
    </xdr:from>
    <xdr:to>
      <xdr:col>8</xdr:col>
      <xdr:colOff>914400</xdr:colOff>
      <xdr:row>7</xdr:row>
      <xdr:rowOff>25400</xdr:rowOff>
    </xdr:to>
    <xdr:sp macro="" textlink="">
      <xdr:nvSpPr>
        <xdr:cNvPr id="5" name="CaixaDeTexto 4"/>
        <xdr:cNvSpPr txBox="1"/>
      </xdr:nvSpPr>
      <xdr:spPr>
        <a:xfrm>
          <a:off x="4391025" y="1717676"/>
          <a:ext cx="3838575" cy="3905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800" i="1">
              <a:latin typeface="+mn-lt"/>
            </a:rPr>
            <a:t>R.desp</a:t>
          </a:r>
          <a:r>
            <a:rPr lang="pt-BR" sz="1800" i="1" baseline="0">
              <a:latin typeface="+mn-lt"/>
            </a:rPr>
            <a:t> = </a:t>
          </a:r>
          <a:r>
            <a:rPr lang="pt-BR" sz="1800" i="1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frisco x C.risco + fsobr x C.sobr </a:t>
          </a:r>
          <a:endParaRPr lang="pt-BR" sz="1800" i="1" baseline="-250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4</xdr:row>
      <xdr:rowOff>371475</xdr:rowOff>
    </xdr:from>
    <xdr:to>
      <xdr:col>7</xdr:col>
      <xdr:colOff>9525</xdr:colOff>
      <xdr:row>6</xdr:row>
      <xdr:rowOff>0</xdr:rowOff>
    </xdr:to>
    <xdr:grpSp>
      <xdr:nvGrpSpPr>
        <xdr:cNvPr id="18457" name="Grupo 6"/>
        <xdr:cNvGrpSpPr>
          <a:grpSpLocks/>
        </xdr:cNvGrpSpPr>
      </xdr:nvGrpSpPr>
      <xdr:grpSpPr bwMode="auto">
        <a:xfrm>
          <a:off x="1838325" y="1044575"/>
          <a:ext cx="1981200" cy="390525"/>
          <a:chOff x="5270500" y="3263900"/>
          <a:chExt cx="1866900" cy="393700"/>
        </a:xfrm>
      </xdr:grpSpPr>
      <xdr:cxnSp macro="">
        <xdr:nvCxnSpPr>
          <xdr:cNvPr id="8" name="Conector reto 7"/>
          <xdr:cNvCxnSpPr/>
        </xdr:nvCxnSpPr>
        <xdr:spPr>
          <a:xfrm>
            <a:off x="5308600" y="3455949"/>
            <a:ext cx="76200" cy="201651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to 8"/>
          <xdr:cNvCxnSpPr/>
        </xdr:nvCxnSpPr>
        <xdr:spPr>
          <a:xfrm flipH="1">
            <a:off x="5384800" y="3263900"/>
            <a:ext cx="142875" cy="39370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Conector reto 9"/>
          <xdr:cNvCxnSpPr/>
        </xdr:nvCxnSpPr>
        <xdr:spPr>
          <a:xfrm>
            <a:off x="5508625" y="3263900"/>
            <a:ext cx="162877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Conector reto 10"/>
          <xdr:cNvCxnSpPr/>
        </xdr:nvCxnSpPr>
        <xdr:spPr>
          <a:xfrm flipH="1">
            <a:off x="5270500" y="3475154"/>
            <a:ext cx="38100" cy="19205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7</xdr:row>
      <xdr:rowOff>9525</xdr:rowOff>
    </xdr:from>
    <xdr:to>
      <xdr:col>4</xdr:col>
      <xdr:colOff>123825</xdr:colOff>
      <xdr:row>14</xdr:row>
      <xdr:rowOff>20925</xdr:rowOff>
    </xdr:to>
    <xdr:grpSp>
      <xdr:nvGrpSpPr>
        <xdr:cNvPr id="18458" name="Grupo 20"/>
        <xdr:cNvGrpSpPr>
          <a:grpSpLocks/>
        </xdr:cNvGrpSpPr>
      </xdr:nvGrpSpPr>
      <xdr:grpSpPr bwMode="auto">
        <a:xfrm>
          <a:off x="1981200" y="1825625"/>
          <a:ext cx="123825" cy="2678400"/>
          <a:chOff x="1866900" y="2311400"/>
          <a:chExt cx="120700" cy="2676013"/>
        </a:xfrm>
      </xdr:grpSpPr>
      <xdr:cxnSp macro="">
        <xdr:nvCxnSpPr>
          <xdr:cNvPr id="18" name="Conector reto 17"/>
          <xdr:cNvCxnSpPr/>
        </xdr:nvCxnSpPr>
        <xdr:spPr>
          <a:xfrm>
            <a:off x="1876185" y="2311400"/>
            <a:ext cx="0" cy="2676013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Conector reto 18"/>
          <xdr:cNvCxnSpPr/>
        </xdr:nvCxnSpPr>
        <xdr:spPr>
          <a:xfrm>
            <a:off x="1866900" y="2311400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Conector reto 19"/>
          <xdr:cNvCxnSpPr/>
        </xdr:nvCxnSpPr>
        <xdr:spPr>
          <a:xfrm>
            <a:off x="1876185" y="4987413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495300</xdr:colOff>
      <xdr:row>7</xdr:row>
      <xdr:rowOff>19050</xdr:rowOff>
    </xdr:from>
    <xdr:to>
      <xdr:col>11</xdr:col>
      <xdr:colOff>9525</xdr:colOff>
      <xdr:row>14</xdr:row>
      <xdr:rowOff>30450</xdr:rowOff>
    </xdr:to>
    <xdr:grpSp>
      <xdr:nvGrpSpPr>
        <xdr:cNvPr id="18459" name="Grupo 21"/>
        <xdr:cNvGrpSpPr>
          <a:grpSpLocks/>
        </xdr:cNvGrpSpPr>
      </xdr:nvGrpSpPr>
      <xdr:grpSpPr bwMode="auto">
        <a:xfrm>
          <a:off x="6134100" y="1835150"/>
          <a:ext cx="123825" cy="2678400"/>
          <a:chOff x="3594100" y="2315087"/>
          <a:chExt cx="120700" cy="2676013"/>
        </a:xfrm>
      </xdr:grpSpPr>
      <xdr:cxnSp macro="">
        <xdr:nvCxnSpPr>
          <xdr:cNvPr id="15" name="Conector reto 14"/>
          <xdr:cNvCxnSpPr/>
        </xdr:nvCxnSpPr>
        <xdr:spPr>
          <a:xfrm flipH="1">
            <a:off x="3705515" y="2315087"/>
            <a:ext cx="0" cy="2676013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Conector reto 15"/>
          <xdr:cNvCxnSpPr/>
        </xdr:nvCxnSpPr>
        <xdr:spPr>
          <a:xfrm flipH="1">
            <a:off x="3603385" y="2315087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Conector reto 16"/>
          <xdr:cNvCxnSpPr/>
        </xdr:nvCxnSpPr>
        <xdr:spPr>
          <a:xfrm flipH="1">
            <a:off x="3594100" y="4972054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16</xdr:row>
      <xdr:rowOff>9525</xdr:rowOff>
    </xdr:from>
    <xdr:to>
      <xdr:col>4</xdr:col>
      <xdr:colOff>123825</xdr:colOff>
      <xdr:row>23</xdr:row>
      <xdr:rowOff>19050</xdr:rowOff>
    </xdr:to>
    <xdr:grpSp>
      <xdr:nvGrpSpPr>
        <xdr:cNvPr id="18460" name="Grupo 22"/>
        <xdr:cNvGrpSpPr>
          <a:grpSpLocks/>
        </xdr:cNvGrpSpPr>
      </xdr:nvGrpSpPr>
      <xdr:grpSpPr bwMode="auto">
        <a:xfrm>
          <a:off x="1981200" y="5445125"/>
          <a:ext cx="123825" cy="2676525"/>
          <a:chOff x="1866900" y="2311400"/>
          <a:chExt cx="120700" cy="2676013"/>
        </a:xfrm>
      </xdr:grpSpPr>
      <xdr:cxnSp macro="">
        <xdr:nvCxnSpPr>
          <xdr:cNvPr id="24" name="Conector reto 23"/>
          <xdr:cNvCxnSpPr/>
        </xdr:nvCxnSpPr>
        <xdr:spPr>
          <a:xfrm>
            <a:off x="1876185" y="2311400"/>
            <a:ext cx="0" cy="2676013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Conector reto 24"/>
          <xdr:cNvCxnSpPr/>
        </xdr:nvCxnSpPr>
        <xdr:spPr>
          <a:xfrm>
            <a:off x="1866900" y="2311400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Conector reto 25"/>
          <xdr:cNvCxnSpPr/>
        </xdr:nvCxnSpPr>
        <xdr:spPr>
          <a:xfrm>
            <a:off x="1876185" y="4987413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504825</xdr:colOff>
      <xdr:row>16</xdr:row>
      <xdr:rowOff>19050</xdr:rowOff>
    </xdr:from>
    <xdr:to>
      <xdr:col>7</xdr:col>
      <xdr:colOff>19050</xdr:colOff>
      <xdr:row>23</xdr:row>
      <xdr:rowOff>28575</xdr:rowOff>
    </xdr:to>
    <xdr:grpSp>
      <xdr:nvGrpSpPr>
        <xdr:cNvPr id="18461" name="Grupo 26"/>
        <xdr:cNvGrpSpPr>
          <a:grpSpLocks/>
        </xdr:cNvGrpSpPr>
      </xdr:nvGrpSpPr>
      <xdr:grpSpPr bwMode="auto">
        <a:xfrm>
          <a:off x="3705225" y="5454650"/>
          <a:ext cx="123825" cy="2676525"/>
          <a:chOff x="3594100" y="2315087"/>
          <a:chExt cx="120700" cy="2676013"/>
        </a:xfrm>
      </xdr:grpSpPr>
      <xdr:cxnSp macro="">
        <xdr:nvCxnSpPr>
          <xdr:cNvPr id="28" name="Conector reto 27"/>
          <xdr:cNvCxnSpPr/>
        </xdr:nvCxnSpPr>
        <xdr:spPr>
          <a:xfrm flipH="1">
            <a:off x="3705515" y="2315087"/>
            <a:ext cx="0" cy="2676013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Conector reto 28"/>
          <xdr:cNvCxnSpPr/>
        </xdr:nvCxnSpPr>
        <xdr:spPr>
          <a:xfrm flipH="1">
            <a:off x="3603385" y="2315087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Conector reto 29"/>
          <xdr:cNvCxnSpPr/>
        </xdr:nvCxnSpPr>
        <xdr:spPr>
          <a:xfrm flipH="1">
            <a:off x="3594100" y="4972054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0</xdr:colOff>
      <xdr:row>4</xdr:row>
      <xdr:rowOff>12700</xdr:rowOff>
    </xdr:from>
    <xdr:to>
      <xdr:col>16</xdr:col>
      <xdr:colOff>317500</xdr:colOff>
      <xdr:row>24</xdr:row>
      <xdr:rowOff>0</xdr:rowOff>
    </xdr:to>
    <xdr:sp macro="" textlink="">
      <xdr:nvSpPr>
        <xdr:cNvPr id="31" name="Retângulo 30"/>
        <xdr:cNvSpPr/>
      </xdr:nvSpPr>
      <xdr:spPr>
        <a:xfrm>
          <a:off x="152400" y="1168400"/>
          <a:ext cx="9347200" cy="76073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pt-BR"/>
        </a:p>
      </xdr:txBody>
    </xdr:sp>
    <xdr:clientData/>
  </xdr:twoCellAnchor>
  <xdr:twoCellAnchor>
    <xdr:from>
      <xdr:col>8</xdr:col>
      <xdr:colOff>0</xdr:colOff>
      <xdr:row>16</xdr:row>
      <xdr:rowOff>0</xdr:rowOff>
    </xdr:from>
    <xdr:to>
      <xdr:col>8</xdr:col>
      <xdr:colOff>123825</xdr:colOff>
      <xdr:row>23</xdr:row>
      <xdr:rowOff>9525</xdr:rowOff>
    </xdr:to>
    <xdr:grpSp>
      <xdr:nvGrpSpPr>
        <xdr:cNvPr id="27" name="Grupo 22"/>
        <xdr:cNvGrpSpPr>
          <a:grpSpLocks/>
        </xdr:cNvGrpSpPr>
      </xdr:nvGrpSpPr>
      <xdr:grpSpPr bwMode="auto">
        <a:xfrm>
          <a:off x="4419600" y="5435600"/>
          <a:ext cx="123825" cy="2676525"/>
          <a:chOff x="1866900" y="2311400"/>
          <a:chExt cx="120700" cy="2676013"/>
        </a:xfrm>
      </xdr:grpSpPr>
      <xdr:cxnSp macro="">
        <xdr:nvCxnSpPr>
          <xdr:cNvPr id="32" name="Conector reto 31"/>
          <xdr:cNvCxnSpPr/>
        </xdr:nvCxnSpPr>
        <xdr:spPr>
          <a:xfrm>
            <a:off x="1876185" y="2311400"/>
            <a:ext cx="0" cy="2676013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Conector reto 32"/>
          <xdr:cNvCxnSpPr/>
        </xdr:nvCxnSpPr>
        <xdr:spPr>
          <a:xfrm>
            <a:off x="1866900" y="2311400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Conector reto 33"/>
          <xdr:cNvCxnSpPr/>
        </xdr:nvCxnSpPr>
        <xdr:spPr>
          <a:xfrm>
            <a:off x="1876185" y="4987413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504825</xdr:colOff>
      <xdr:row>16</xdr:row>
      <xdr:rowOff>9525</xdr:rowOff>
    </xdr:from>
    <xdr:to>
      <xdr:col>11</xdr:col>
      <xdr:colOff>19050</xdr:colOff>
      <xdr:row>23</xdr:row>
      <xdr:rowOff>19050</xdr:rowOff>
    </xdr:to>
    <xdr:grpSp>
      <xdr:nvGrpSpPr>
        <xdr:cNvPr id="35" name="Grupo 26"/>
        <xdr:cNvGrpSpPr>
          <a:grpSpLocks/>
        </xdr:cNvGrpSpPr>
      </xdr:nvGrpSpPr>
      <xdr:grpSpPr bwMode="auto">
        <a:xfrm>
          <a:off x="6143625" y="5445125"/>
          <a:ext cx="123825" cy="2676525"/>
          <a:chOff x="3594100" y="2315087"/>
          <a:chExt cx="120700" cy="2676013"/>
        </a:xfrm>
      </xdr:grpSpPr>
      <xdr:cxnSp macro="">
        <xdr:nvCxnSpPr>
          <xdr:cNvPr id="36" name="Conector reto 35"/>
          <xdr:cNvCxnSpPr/>
        </xdr:nvCxnSpPr>
        <xdr:spPr>
          <a:xfrm flipH="1">
            <a:off x="3705515" y="2315087"/>
            <a:ext cx="0" cy="2676013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Conector reto 36"/>
          <xdr:cNvCxnSpPr/>
        </xdr:nvCxnSpPr>
        <xdr:spPr>
          <a:xfrm flipH="1">
            <a:off x="3603385" y="2315087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Conector reto 37"/>
          <xdr:cNvCxnSpPr/>
        </xdr:nvCxnSpPr>
        <xdr:spPr>
          <a:xfrm flipH="1">
            <a:off x="3594100" y="4972054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0</xdr:colOff>
      <xdr:row>16</xdr:row>
      <xdr:rowOff>0</xdr:rowOff>
    </xdr:from>
    <xdr:to>
      <xdr:col>12</xdr:col>
      <xdr:colOff>123825</xdr:colOff>
      <xdr:row>23</xdr:row>
      <xdr:rowOff>9525</xdr:rowOff>
    </xdr:to>
    <xdr:grpSp>
      <xdr:nvGrpSpPr>
        <xdr:cNvPr id="39" name="Grupo 22"/>
        <xdr:cNvGrpSpPr>
          <a:grpSpLocks/>
        </xdr:cNvGrpSpPr>
      </xdr:nvGrpSpPr>
      <xdr:grpSpPr bwMode="auto">
        <a:xfrm>
          <a:off x="6858000" y="5435600"/>
          <a:ext cx="123825" cy="2676525"/>
          <a:chOff x="1866900" y="2311400"/>
          <a:chExt cx="120700" cy="2676013"/>
        </a:xfrm>
      </xdr:grpSpPr>
      <xdr:cxnSp macro="">
        <xdr:nvCxnSpPr>
          <xdr:cNvPr id="40" name="Conector reto 39"/>
          <xdr:cNvCxnSpPr/>
        </xdr:nvCxnSpPr>
        <xdr:spPr>
          <a:xfrm>
            <a:off x="1876185" y="2311400"/>
            <a:ext cx="0" cy="2676013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Conector reto 40"/>
          <xdr:cNvCxnSpPr/>
        </xdr:nvCxnSpPr>
        <xdr:spPr>
          <a:xfrm>
            <a:off x="1866900" y="2311400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Conector reto 41"/>
          <xdr:cNvCxnSpPr/>
        </xdr:nvCxnSpPr>
        <xdr:spPr>
          <a:xfrm>
            <a:off x="1876185" y="4987413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492125</xdr:colOff>
      <xdr:row>16</xdr:row>
      <xdr:rowOff>9525</xdr:rowOff>
    </xdr:from>
    <xdr:to>
      <xdr:col>15</xdr:col>
      <xdr:colOff>6350</xdr:colOff>
      <xdr:row>23</xdr:row>
      <xdr:rowOff>19050</xdr:rowOff>
    </xdr:to>
    <xdr:grpSp>
      <xdr:nvGrpSpPr>
        <xdr:cNvPr id="43" name="Grupo 26"/>
        <xdr:cNvGrpSpPr>
          <a:grpSpLocks/>
        </xdr:cNvGrpSpPr>
      </xdr:nvGrpSpPr>
      <xdr:grpSpPr bwMode="auto">
        <a:xfrm>
          <a:off x="8569325" y="5445125"/>
          <a:ext cx="123825" cy="2676525"/>
          <a:chOff x="3594100" y="2315087"/>
          <a:chExt cx="120700" cy="2676013"/>
        </a:xfrm>
      </xdr:grpSpPr>
      <xdr:cxnSp macro="">
        <xdr:nvCxnSpPr>
          <xdr:cNvPr id="44" name="Conector reto 43"/>
          <xdr:cNvCxnSpPr/>
        </xdr:nvCxnSpPr>
        <xdr:spPr>
          <a:xfrm flipH="1">
            <a:off x="3705515" y="2315087"/>
            <a:ext cx="0" cy="2676013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Conector reto 44"/>
          <xdr:cNvCxnSpPr/>
        </xdr:nvCxnSpPr>
        <xdr:spPr>
          <a:xfrm flipH="1">
            <a:off x="3603385" y="2315087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Conector reto 45"/>
          <xdr:cNvCxnSpPr/>
        </xdr:nvCxnSpPr>
        <xdr:spPr>
          <a:xfrm flipH="1">
            <a:off x="3594100" y="4972054"/>
            <a:ext cx="11141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8</xdr:row>
      <xdr:rowOff>482600</xdr:rowOff>
    </xdr:from>
    <xdr:to>
      <xdr:col>3</xdr:col>
      <xdr:colOff>1066800</xdr:colOff>
      <xdr:row>9</xdr:row>
      <xdr:rowOff>215900</xdr:rowOff>
    </xdr:to>
    <xdr:sp macro="" textlink="">
      <xdr:nvSpPr>
        <xdr:cNvPr id="3" name="CaixaDeTexto 2"/>
        <xdr:cNvSpPr txBox="1"/>
      </xdr:nvSpPr>
      <xdr:spPr>
        <a:xfrm>
          <a:off x="4254500" y="3009900"/>
          <a:ext cx="571500" cy="241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solidFill>
                <a:schemeClr val="bg1">
                  <a:lumMod val="95000"/>
                </a:schemeClr>
              </a:solidFill>
            </a:rPr>
            <a:t>prov</a:t>
          </a:r>
        </a:p>
      </xdr:txBody>
    </xdr:sp>
    <xdr:clientData/>
  </xdr:twoCellAnchor>
  <xdr:twoCellAnchor>
    <xdr:from>
      <xdr:col>4</xdr:col>
      <xdr:colOff>215900</xdr:colOff>
      <xdr:row>9</xdr:row>
      <xdr:rowOff>25400</xdr:rowOff>
    </xdr:from>
    <xdr:to>
      <xdr:col>4</xdr:col>
      <xdr:colOff>2031999</xdr:colOff>
      <xdr:row>15</xdr:row>
      <xdr:rowOff>76199</xdr:rowOff>
    </xdr:to>
    <xdr:sp macro="" textlink="">
      <xdr:nvSpPr>
        <xdr:cNvPr id="4" name="CaixaDeTexto 3"/>
        <xdr:cNvSpPr txBox="1"/>
      </xdr:nvSpPr>
      <xdr:spPr>
        <a:xfrm>
          <a:off x="5118100" y="3060700"/>
          <a:ext cx="1816099" cy="19430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/>
            <a:t>Preencher</a:t>
          </a:r>
          <a:r>
            <a:rPr lang="pt-BR" sz="1400" baseline="0"/>
            <a:t> células em azul claro com os valores dos sinistros retidos </a:t>
          </a:r>
          <a:r>
            <a:rPr lang="pt-BR" sz="14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dos últimos 12 meses anteriores ao</a:t>
          </a:r>
        </a:p>
        <a:p>
          <a:r>
            <a:rPr lang="pt-BR" sz="14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mês de cálculo “</a:t>
          </a:r>
          <a:r>
            <a:rPr lang="pt-BR" sz="1400" i="1" baseline="0" smtClean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m</a:t>
          </a:r>
          <a:r>
            <a:rPr lang="pt-BR" sz="14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”</a:t>
          </a:r>
          <a:r>
            <a:rPr lang="pt-BR" sz="1400" baseline="0"/>
            <a:t>, relativos a cada classe de negócio</a:t>
          </a:r>
          <a:endParaRPr lang="pt-BR" sz="1400"/>
        </a:p>
      </xdr:txBody>
    </xdr:sp>
    <xdr:clientData/>
  </xdr:twoCellAnchor>
  <xdr:twoCellAnchor>
    <xdr:from>
      <xdr:col>19</xdr:col>
      <xdr:colOff>393700</xdr:colOff>
      <xdr:row>8</xdr:row>
      <xdr:rowOff>495300</xdr:rowOff>
    </xdr:from>
    <xdr:to>
      <xdr:col>20</xdr:col>
      <xdr:colOff>330200</xdr:colOff>
      <xdr:row>9</xdr:row>
      <xdr:rowOff>241301</xdr:rowOff>
    </xdr:to>
    <xdr:sp macro="" textlink="">
      <xdr:nvSpPr>
        <xdr:cNvPr id="5" name="CaixaDeTexto 4"/>
        <xdr:cNvSpPr txBox="1"/>
      </xdr:nvSpPr>
      <xdr:spPr>
        <a:xfrm>
          <a:off x="16014700" y="3022600"/>
          <a:ext cx="546100" cy="254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solidFill>
                <a:schemeClr val="bg1">
                  <a:lumMod val="95000"/>
                </a:schemeClr>
              </a:solidFill>
            </a:rPr>
            <a:t>prov</a:t>
          </a:r>
        </a:p>
      </xdr:txBody>
    </xdr:sp>
    <xdr:clientData/>
  </xdr:twoCellAnchor>
  <xdr:twoCellAnchor>
    <xdr:from>
      <xdr:col>5</xdr:col>
      <xdr:colOff>0</xdr:colOff>
      <xdr:row>10</xdr:row>
      <xdr:rowOff>96837</xdr:rowOff>
    </xdr:from>
    <xdr:to>
      <xdr:col>5</xdr:col>
      <xdr:colOff>241300</xdr:colOff>
      <xdr:row>11</xdr:row>
      <xdr:rowOff>71437</xdr:rowOff>
    </xdr:to>
    <xdr:sp macro="" textlink="">
      <xdr:nvSpPr>
        <xdr:cNvPr id="6" name="CaixaDeTexto 5"/>
        <xdr:cNvSpPr txBox="1"/>
      </xdr:nvSpPr>
      <xdr:spPr>
        <a:xfrm>
          <a:off x="7683500" y="3576637"/>
          <a:ext cx="241300" cy="355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 b="1" i="1">
              <a:latin typeface="Times New Roman" pitchFamily="18" charset="0"/>
              <a:cs typeface="Times New Roman" pitchFamily="18" charset="0"/>
            </a:rPr>
            <a:t>k</a:t>
          </a:r>
        </a:p>
      </xdr:txBody>
    </xdr:sp>
    <xdr:clientData/>
  </xdr:twoCellAnchor>
  <xdr:twoCellAnchor>
    <xdr:from>
      <xdr:col>5</xdr:col>
      <xdr:colOff>355600</xdr:colOff>
      <xdr:row>10</xdr:row>
      <xdr:rowOff>0</xdr:rowOff>
    </xdr:from>
    <xdr:to>
      <xdr:col>5</xdr:col>
      <xdr:colOff>581025</xdr:colOff>
      <xdr:row>10</xdr:row>
      <xdr:rowOff>292100</xdr:rowOff>
    </xdr:to>
    <xdr:sp macro="" textlink="">
      <xdr:nvSpPr>
        <xdr:cNvPr id="7" name="CaixaDeTexto 6"/>
        <xdr:cNvSpPr txBox="1"/>
      </xdr:nvSpPr>
      <xdr:spPr>
        <a:xfrm>
          <a:off x="8039100" y="3479800"/>
          <a:ext cx="225425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 b="1" i="1">
              <a:latin typeface="Times New Roman" pitchFamily="18" charset="0"/>
              <a:cs typeface="Times New Roman" pitchFamily="18" charset="0"/>
            </a:rPr>
            <a:t>l</a:t>
          </a:r>
        </a:p>
      </xdr:txBody>
    </xdr:sp>
    <xdr:clientData/>
  </xdr:twoCellAnchor>
  <xdr:twoCellAnchor>
    <xdr:from>
      <xdr:col>42</xdr:col>
      <xdr:colOff>647700</xdr:colOff>
      <xdr:row>10</xdr:row>
      <xdr:rowOff>28575</xdr:rowOff>
    </xdr:from>
    <xdr:to>
      <xdr:col>44</xdr:col>
      <xdr:colOff>142875</xdr:colOff>
      <xdr:row>11</xdr:row>
      <xdr:rowOff>247650</xdr:rowOff>
    </xdr:to>
    <xdr:grpSp>
      <xdr:nvGrpSpPr>
        <xdr:cNvPr id="29289" name="Grupo 74"/>
        <xdr:cNvGrpSpPr>
          <a:grpSpLocks/>
        </xdr:cNvGrpSpPr>
      </xdr:nvGrpSpPr>
      <xdr:grpSpPr bwMode="auto">
        <a:xfrm>
          <a:off x="49174400" y="3228975"/>
          <a:ext cx="1920875" cy="600075"/>
          <a:chOff x="45732700" y="1637686"/>
          <a:chExt cx="1854200" cy="445114"/>
        </a:xfrm>
      </xdr:grpSpPr>
      <xdr:sp macro="" textlink="">
        <xdr:nvSpPr>
          <xdr:cNvPr id="9" name="CaixaDeTexto 8"/>
          <xdr:cNvSpPr txBox="1"/>
        </xdr:nvSpPr>
        <xdr:spPr>
          <a:xfrm>
            <a:off x="45732700" y="1673013"/>
            <a:ext cx="1854200" cy="4097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sinistro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10" name="CaixaDeTexto 9"/>
          <xdr:cNvSpPr txBox="1"/>
        </xdr:nvSpPr>
        <xdr:spPr>
          <a:xfrm>
            <a:off x="45842850" y="1637686"/>
            <a:ext cx="660903" cy="254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11" name="CaixaDeTexto 10"/>
          <xdr:cNvSpPr txBox="1"/>
        </xdr:nvSpPr>
        <xdr:spPr>
          <a:xfrm>
            <a:off x="46714875" y="1651817"/>
            <a:ext cx="357989" cy="240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43</xdr:col>
      <xdr:colOff>457200</xdr:colOff>
      <xdr:row>8</xdr:row>
      <xdr:rowOff>428625</xdr:rowOff>
    </xdr:from>
    <xdr:to>
      <xdr:col>44</xdr:col>
      <xdr:colOff>571500</xdr:colOff>
      <xdr:row>10</xdr:row>
      <xdr:rowOff>76200</xdr:rowOff>
    </xdr:to>
    <xdr:grpSp>
      <xdr:nvGrpSpPr>
        <xdr:cNvPr id="29290" name="Grupo 74"/>
        <xdr:cNvGrpSpPr>
          <a:grpSpLocks/>
        </xdr:cNvGrpSpPr>
      </xdr:nvGrpSpPr>
      <xdr:grpSpPr bwMode="auto">
        <a:xfrm>
          <a:off x="49695100" y="2676525"/>
          <a:ext cx="1828800" cy="600075"/>
          <a:chOff x="45732700" y="1637686"/>
          <a:chExt cx="1854200" cy="445114"/>
        </a:xfrm>
      </xdr:grpSpPr>
      <xdr:sp macro="" textlink="">
        <xdr:nvSpPr>
          <xdr:cNvPr id="13" name="CaixaDeTexto 12"/>
          <xdr:cNvSpPr txBox="1"/>
        </xdr:nvSpPr>
        <xdr:spPr>
          <a:xfrm>
            <a:off x="45732700" y="1673582"/>
            <a:ext cx="1854200" cy="409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sinistro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14" name="CaixaDeTexto 13"/>
          <xdr:cNvSpPr txBox="1"/>
        </xdr:nvSpPr>
        <xdr:spPr>
          <a:xfrm>
            <a:off x="45848587" y="1637686"/>
            <a:ext cx="656696" cy="2512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15" name="CaixaDeTexto 14"/>
          <xdr:cNvSpPr txBox="1"/>
        </xdr:nvSpPr>
        <xdr:spPr>
          <a:xfrm>
            <a:off x="46737058" y="1652045"/>
            <a:ext cx="357320" cy="2369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23</xdr:col>
      <xdr:colOff>657225</xdr:colOff>
      <xdr:row>10</xdr:row>
      <xdr:rowOff>28575</xdr:rowOff>
    </xdr:from>
    <xdr:to>
      <xdr:col>25</xdr:col>
      <xdr:colOff>161925</xdr:colOff>
      <xdr:row>11</xdr:row>
      <xdr:rowOff>247650</xdr:rowOff>
    </xdr:to>
    <xdr:grpSp>
      <xdr:nvGrpSpPr>
        <xdr:cNvPr id="29291" name="Grupo 74"/>
        <xdr:cNvGrpSpPr>
          <a:grpSpLocks/>
        </xdr:cNvGrpSpPr>
      </xdr:nvGrpSpPr>
      <xdr:grpSpPr bwMode="auto">
        <a:xfrm>
          <a:off x="18691225" y="3228975"/>
          <a:ext cx="1930400" cy="600075"/>
          <a:chOff x="45732700" y="1637686"/>
          <a:chExt cx="1854200" cy="445114"/>
        </a:xfrm>
      </xdr:grpSpPr>
      <xdr:sp macro="" textlink="">
        <xdr:nvSpPr>
          <xdr:cNvPr id="17" name="CaixaDeTexto 16"/>
          <xdr:cNvSpPr txBox="1"/>
        </xdr:nvSpPr>
        <xdr:spPr>
          <a:xfrm>
            <a:off x="45732700" y="1673013"/>
            <a:ext cx="1854200" cy="4097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sinistro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18" name="CaixaDeTexto 17"/>
          <xdr:cNvSpPr txBox="1"/>
        </xdr:nvSpPr>
        <xdr:spPr>
          <a:xfrm>
            <a:off x="45842308" y="1637686"/>
            <a:ext cx="657647" cy="254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19" name="CaixaDeTexto 18"/>
          <xdr:cNvSpPr txBox="1"/>
        </xdr:nvSpPr>
        <xdr:spPr>
          <a:xfrm>
            <a:off x="46700903" y="1651817"/>
            <a:ext cx="356226" cy="240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24</xdr:col>
      <xdr:colOff>466725</xdr:colOff>
      <xdr:row>8</xdr:row>
      <xdr:rowOff>428625</xdr:rowOff>
    </xdr:from>
    <xdr:to>
      <xdr:col>25</xdr:col>
      <xdr:colOff>581025</xdr:colOff>
      <xdr:row>10</xdr:row>
      <xdr:rowOff>76200</xdr:rowOff>
    </xdr:to>
    <xdr:grpSp>
      <xdr:nvGrpSpPr>
        <xdr:cNvPr id="29292" name="Grupo 74"/>
        <xdr:cNvGrpSpPr>
          <a:grpSpLocks/>
        </xdr:cNvGrpSpPr>
      </xdr:nvGrpSpPr>
      <xdr:grpSpPr bwMode="auto">
        <a:xfrm>
          <a:off x="19211925" y="2676525"/>
          <a:ext cx="1828800" cy="600075"/>
          <a:chOff x="45732700" y="1637686"/>
          <a:chExt cx="1854200" cy="445114"/>
        </a:xfrm>
      </xdr:grpSpPr>
      <xdr:sp macro="" textlink="">
        <xdr:nvSpPr>
          <xdr:cNvPr id="21" name="CaixaDeTexto 20"/>
          <xdr:cNvSpPr txBox="1"/>
        </xdr:nvSpPr>
        <xdr:spPr>
          <a:xfrm>
            <a:off x="45732700" y="1673582"/>
            <a:ext cx="1854200" cy="409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16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sinistro</a:t>
            </a:r>
            <a:r>
              <a:rPr lang="pt-BR" sz="1600" b="1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 </a:t>
            </a:r>
            <a:endParaRPr lang="pt-BR" sz="2400" b="1" i="1" baseline="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22" name="CaixaDeTexto 21"/>
          <xdr:cNvSpPr txBox="1"/>
        </xdr:nvSpPr>
        <xdr:spPr>
          <a:xfrm>
            <a:off x="45848588" y="1637686"/>
            <a:ext cx="656696" cy="2512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100" b="1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23" name="CaixaDeTexto 22"/>
          <xdr:cNvSpPr txBox="1"/>
        </xdr:nvSpPr>
        <xdr:spPr>
          <a:xfrm>
            <a:off x="46737058" y="1652045"/>
            <a:ext cx="357320" cy="2369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1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</xdr:grpSp>
    <xdr:clientData/>
  </xdr:twoCellAnchor>
  <xdr:twoCellAnchor>
    <xdr:from>
      <xdr:col>28</xdr:col>
      <xdr:colOff>314325</xdr:colOff>
      <xdr:row>8</xdr:row>
      <xdr:rowOff>485775</xdr:rowOff>
    </xdr:from>
    <xdr:to>
      <xdr:col>31</xdr:col>
      <xdr:colOff>9525</xdr:colOff>
      <xdr:row>10</xdr:row>
      <xdr:rowOff>200025</xdr:rowOff>
    </xdr:to>
    <xdr:grpSp>
      <xdr:nvGrpSpPr>
        <xdr:cNvPr id="29293" name="Grupo 59"/>
        <xdr:cNvGrpSpPr>
          <a:grpSpLocks/>
        </xdr:cNvGrpSpPr>
      </xdr:nvGrpSpPr>
      <xdr:grpSpPr bwMode="auto">
        <a:xfrm>
          <a:off x="25727025" y="2733675"/>
          <a:ext cx="4648200" cy="666750"/>
          <a:chOff x="43116500" y="1955800"/>
          <a:chExt cx="4648200" cy="673100"/>
        </a:xfrm>
      </xdr:grpSpPr>
      <xdr:sp macro="" textlink="">
        <xdr:nvSpPr>
          <xdr:cNvPr id="29" name="CaixaDeTexto 28"/>
          <xdr:cNvSpPr txBox="1"/>
        </xdr:nvSpPr>
        <xdr:spPr>
          <a:xfrm>
            <a:off x="43116500" y="1955800"/>
            <a:ext cx="4648200" cy="673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24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x  sinistro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2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24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sinistro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 </a:t>
            </a:r>
            <a:r>
              <a:rPr lang="el-GR" sz="2000" i="1" baseline="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ρ</a:t>
            </a:r>
            <a:r>
              <a:rPr lang="pt-BR" sz="1600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 , l</a:t>
            </a:r>
            <a:r>
              <a:rPr lang="pt-BR" sz="2400" i="0" baseline="-30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endParaRPr lang="pt-BR" sz="2400" i="0" baseline="-3000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30" name="CaixaDeTexto 29"/>
          <xdr:cNvSpPr txBox="1"/>
        </xdr:nvSpPr>
        <xdr:spPr>
          <a:xfrm>
            <a:off x="43374203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31" name="CaixaDeTexto 30"/>
          <xdr:cNvSpPr txBox="1"/>
        </xdr:nvSpPr>
        <xdr:spPr>
          <a:xfrm>
            <a:off x="45254481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32" name="CaixaDeTexto 31"/>
          <xdr:cNvSpPr txBox="1"/>
        </xdr:nvSpPr>
        <xdr:spPr>
          <a:xfrm>
            <a:off x="46466640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33" name="CaixaDeTexto 32"/>
          <xdr:cNvSpPr txBox="1"/>
        </xdr:nvSpPr>
        <xdr:spPr>
          <a:xfrm>
            <a:off x="44529095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34" name="CaixaDeTexto 33"/>
          <xdr:cNvSpPr txBox="1"/>
        </xdr:nvSpPr>
        <xdr:spPr>
          <a:xfrm>
            <a:off x="46991591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</xdr:grpSp>
    <xdr:clientData/>
  </xdr:twoCellAnchor>
  <xdr:twoCellAnchor>
    <xdr:from>
      <xdr:col>47</xdr:col>
      <xdr:colOff>581025</xdr:colOff>
      <xdr:row>8</xdr:row>
      <xdr:rowOff>466725</xdr:rowOff>
    </xdr:from>
    <xdr:to>
      <xdr:col>50</xdr:col>
      <xdr:colOff>276225</xdr:colOff>
      <xdr:row>10</xdr:row>
      <xdr:rowOff>180975</xdr:rowOff>
    </xdr:to>
    <xdr:grpSp>
      <xdr:nvGrpSpPr>
        <xdr:cNvPr id="29294" name="Grupo 59"/>
        <xdr:cNvGrpSpPr>
          <a:grpSpLocks/>
        </xdr:cNvGrpSpPr>
      </xdr:nvGrpSpPr>
      <xdr:grpSpPr bwMode="auto">
        <a:xfrm>
          <a:off x="56486425" y="2714625"/>
          <a:ext cx="4648200" cy="666750"/>
          <a:chOff x="43116500" y="1955800"/>
          <a:chExt cx="4648200" cy="673100"/>
        </a:xfrm>
      </xdr:grpSpPr>
      <xdr:sp macro="" textlink="">
        <xdr:nvSpPr>
          <xdr:cNvPr id="40" name="CaixaDeTexto 39"/>
          <xdr:cNvSpPr txBox="1"/>
        </xdr:nvSpPr>
        <xdr:spPr>
          <a:xfrm>
            <a:off x="43116500" y="1955800"/>
            <a:ext cx="4648200" cy="673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24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b="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sinistro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2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24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i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      x  sinistro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0" i="1" baseline="-25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 </a:t>
            </a:r>
            <a:r>
              <a:rPr lang="pt-BR" sz="2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x </a:t>
            </a:r>
            <a:r>
              <a:rPr lang="el-GR" sz="2000" i="1" baseline="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ρ</a:t>
            </a:r>
            <a:r>
              <a:rPr lang="pt-BR" sz="1600" i="1" baseline="-30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 , l</a:t>
            </a:r>
            <a:r>
              <a:rPr lang="pt-BR" sz="2400" i="0" baseline="-30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endParaRPr lang="pt-BR" sz="2400" i="0" baseline="-30000">
              <a:solidFill>
                <a:schemeClr val="bg1">
                  <a:lumMod val="95000"/>
                </a:schemeClr>
              </a:solidFill>
            </a:endParaRPr>
          </a:p>
        </xdr:txBody>
      </xdr:sp>
      <xdr:sp macro="" textlink="">
        <xdr:nvSpPr>
          <xdr:cNvPr id="41" name="CaixaDeTexto 40"/>
          <xdr:cNvSpPr txBox="1"/>
        </xdr:nvSpPr>
        <xdr:spPr>
          <a:xfrm>
            <a:off x="43374203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42" name="CaixaDeTexto 41"/>
          <xdr:cNvSpPr txBox="1"/>
        </xdr:nvSpPr>
        <xdr:spPr>
          <a:xfrm>
            <a:off x="45292659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  <xdr:sp macro="" textlink="">
        <xdr:nvSpPr>
          <xdr:cNvPr id="43" name="CaixaDeTexto 42"/>
          <xdr:cNvSpPr txBox="1"/>
        </xdr:nvSpPr>
        <xdr:spPr>
          <a:xfrm>
            <a:off x="46466640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44" name="CaixaDeTexto 43"/>
          <xdr:cNvSpPr txBox="1"/>
        </xdr:nvSpPr>
        <xdr:spPr>
          <a:xfrm>
            <a:off x="44538639" y="2004575"/>
            <a:ext cx="353149" cy="243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45" name="CaixaDeTexto 44"/>
          <xdr:cNvSpPr txBox="1"/>
        </xdr:nvSpPr>
        <xdr:spPr>
          <a:xfrm>
            <a:off x="47048858" y="1994820"/>
            <a:ext cx="658575" cy="253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solidFill>
                  <a:schemeClr val="bg1">
                    <a:lumMod val="95000"/>
                  </a:schemeClr>
                </a:solidFill>
              </a:rPr>
              <a:t>prov</a:t>
            </a:r>
          </a:p>
        </xdr:txBody>
      </xdr:sp>
    </xdr:grpSp>
    <xdr:clientData/>
  </xdr:twoCellAnchor>
  <xdr:twoCellAnchor>
    <xdr:from>
      <xdr:col>4</xdr:col>
      <xdr:colOff>0</xdr:colOff>
      <xdr:row>4</xdr:row>
      <xdr:rowOff>104775</xdr:rowOff>
    </xdr:from>
    <xdr:to>
      <xdr:col>13</xdr:col>
      <xdr:colOff>561975</xdr:colOff>
      <xdr:row>8</xdr:row>
      <xdr:rowOff>114300</xdr:rowOff>
    </xdr:to>
    <xdr:sp macro="" textlink="">
      <xdr:nvSpPr>
        <xdr:cNvPr id="29295" name="Retângulo 34"/>
        <xdr:cNvSpPr>
          <a:spLocks noChangeArrowheads="1"/>
        </xdr:cNvSpPr>
      </xdr:nvSpPr>
      <xdr:spPr bwMode="auto">
        <a:xfrm>
          <a:off x="4886325" y="1285875"/>
          <a:ext cx="7620000" cy="1333500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  <xdr:twoCellAnchor>
    <xdr:from>
      <xdr:col>4</xdr:col>
      <xdr:colOff>1895475</xdr:colOff>
      <xdr:row>5</xdr:row>
      <xdr:rowOff>57150</xdr:rowOff>
    </xdr:from>
    <xdr:to>
      <xdr:col>13</xdr:col>
      <xdr:colOff>266700</xdr:colOff>
      <xdr:row>7</xdr:row>
      <xdr:rowOff>85725</xdr:rowOff>
    </xdr:to>
    <xdr:grpSp>
      <xdr:nvGrpSpPr>
        <xdr:cNvPr id="29296" name="Grupo 32"/>
        <xdr:cNvGrpSpPr>
          <a:grpSpLocks/>
        </xdr:cNvGrpSpPr>
      </xdr:nvGrpSpPr>
      <xdr:grpSpPr bwMode="auto">
        <a:xfrm>
          <a:off x="6772275" y="1289050"/>
          <a:ext cx="5432425" cy="727075"/>
          <a:chOff x="11163300" y="1181100"/>
          <a:chExt cx="5435600" cy="723900"/>
        </a:xfrm>
      </xdr:grpSpPr>
      <xdr:cxnSp macro="">
        <xdr:nvCxnSpPr>
          <xdr:cNvPr id="65" name="Conector reto 3"/>
          <xdr:cNvCxnSpPr/>
        </xdr:nvCxnSpPr>
        <xdr:spPr>
          <a:xfrm>
            <a:off x="11210981" y="1485900"/>
            <a:ext cx="133506" cy="409575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Conector reto 65"/>
          <xdr:cNvCxnSpPr/>
        </xdr:nvCxnSpPr>
        <xdr:spPr>
          <a:xfrm flipH="1">
            <a:off x="11344487" y="1181100"/>
            <a:ext cx="171651" cy="72390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Conector reto 66"/>
          <xdr:cNvCxnSpPr/>
        </xdr:nvCxnSpPr>
        <xdr:spPr>
          <a:xfrm>
            <a:off x="11506601" y="1181100"/>
            <a:ext cx="5092299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Conector reto 67"/>
          <xdr:cNvCxnSpPr/>
        </xdr:nvCxnSpPr>
        <xdr:spPr>
          <a:xfrm flipH="1">
            <a:off x="11163300" y="1495425"/>
            <a:ext cx="66753" cy="9525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28575</xdr:colOff>
      <xdr:row>5</xdr:row>
      <xdr:rowOff>47625</xdr:rowOff>
    </xdr:from>
    <xdr:to>
      <xdr:col>16</xdr:col>
      <xdr:colOff>333375</xdr:colOff>
      <xdr:row>7</xdr:row>
      <xdr:rowOff>152400</xdr:rowOff>
    </xdr:to>
    <xdr:grpSp>
      <xdr:nvGrpSpPr>
        <xdr:cNvPr id="29297" name="Grupo 18"/>
        <xdr:cNvGrpSpPr>
          <a:grpSpLocks/>
        </xdr:cNvGrpSpPr>
      </xdr:nvGrpSpPr>
      <xdr:grpSpPr bwMode="auto">
        <a:xfrm>
          <a:off x="7089775" y="1279525"/>
          <a:ext cx="7010400" cy="803275"/>
          <a:chOff x="9535893" y="1181100"/>
          <a:chExt cx="7012207" cy="800100"/>
        </a:xfrm>
      </xdr:grpSpPr>
      <xdr:sp macro="" textlink="">
        <xdr:nvSpPr>
          <xdr:cNvPr id="55" name="CaixaDeTexto 54"/>
          <xdr:cNvSpPr txBox="1"/>
        </xdr:nvSpPr>
        <xdr:spPr>
          <a:xfrm>
            <a:off x="9535893" y="1190625"/>
            <a:ext cx="7012207" cy="676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l-GR" sz="4000" i="0">
                <a:latin typeface="+mn-lt"/>
                <a:cs typeface="Times New Roman" pitchFamily="18" charset="0"/>
              </a:rPr>
              <a:t>Σ</a:t>
            </a:r>
            <a:r>
              <a:rPr lang="pt-BR" sz="4000" i="0">
                <a:latin typeface="+mn-lt"/>
                <a:cs typeface="Times New Roman" pitchFamily="18" charset="0"/>
              </a:rPr>
              <a:t> </a:t>
            </a:r>
            <a:r>
              <a:rPr lang="el-GR" sz="4000" i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Σ</a:t>
            </a:r>
            <a:r>
              <a:rPr lang="pt-BR" sz="4000" i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2400" b="0" i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b="0" i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0" i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        x  sinistro</a:t>
            </a:r>
            <a:r>
              <a:rPr lang="pt-BR" sz="1600" b="0" i="1" baseline="-25000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</a:t>
            </a:r>
            <a:r>
              <a:rPr lang="pt-BR" sz="1600" b="0" i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  </a:t>
            </a:r>
            <a:r>
              <a:rPr lang="pt-BR" sz="2400" i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x</a:t>
            </a:r>
            <a:r>
              <a:rPr lang="pt-BR" sz="2400" i="1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2400" i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600" i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1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f </a:t>
            </a:r>
            <a:r>
              <a:rPr lang="pt-BR" sz="1600" b="0" i="1" baseline="-25000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0" i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        x  sinistro</a:t>
            </a:r>
            <a:r>
              <a:rPr lang="pt-BR" sz="1600" b="0" i="1" baseline="-25000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l</a:t>
            </a:r>
            <a:r>
              <a:rPr lang="pt-BR" sz="1600" b="0" i="1" baseline="-250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b="0" i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 </a:t>
            </a:r>
            <a:r>
              <a:rPr lang="pt-BR" sz="2400" i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600" i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600" i="1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x </a:t>
            </a:r>
            <a:r>
              <a:rPr lang="el-GR" sz="2000" i="1" baseline="0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ρ</a:t>
            </a:r>
            <a:r>
              <a:rPr lang="pt-BR" sz="1600" i="1" baseline="-25000">
                <a:solidFill>
                  <a:schemeClr val="dk1"/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k , l</a:t>
            </a:r>
            <a:r>
              <a:rPr lang="pt-BR" sz="2400" i="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</a:t>
            </a:r>
            <a:endParaRPr lang="pt-BR" sz="2400" i="0" baseline="0"/>
          </a:p>
        </xdr:txBody>
      </xdr:sp>
      <xdr:sp macro="" textlink="">
        <xdr:nvSpPr>
          <xdr:cNvPr id="56" name="CaixaDeTexto 55"/>
          <xdr:cNvSpPr txBox="1"/>
        </xdr:nvSpPr>
        <xdr:spPr>
          <a:xfrm>
            <a:off x="9878881" y="1685925"/>
            <a:ext cx="400153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latin typeface="Times New Roman" pitchFamily="18" charset="0"/>
                <a:cs typeface="Times New Roman" pitchFamily="18" charset="0"/>
              </a:rPr>
              <a:t>l</a:t>
            </a:r>
            <a:r>
              <a:rPr lang="pt-BR" sz="1200" b="0" i="1"/>
              <a:t>=1</a:t>
            </a:r>
          </a:p>
        </xdr:txBody>
      </xdr:sp>
      <xdr:sp macro="" textlink="">
        <xdr:nvSpPr>
          <xdr:cNvPr id="57" name="CaixaDeTexto 56"/>
          <xdr:cNvSpPr txBox="1"/>
        </xdr:nvSpPr>
        <xdr:spPr>
          <a:xfrm>
            <a:off x="9545420" y="1685925"/>
            <a:ext cx="409681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latin typeface="Times New Roman" pitchFamily="18" charset="0"/>
                <a:cs typeface="Times New Roman" pitchFamily="18" charset="0"/>
              </a:rPr>
              <a:t>k</a:t>
            </a:r>
            <a:r>
              <a:rPr lang="pt-BR" sz="1200" b="0" i="1"/>
              <a:t>=1</a:t>
            </a:r>
          </a:p>
        </xdr:txBody>
      </xdr:sp>
      <xdr:sp macro="" textlink="">
        <xdr:nvSpPr>
          <xdr:cNvPr id="58" name="CaixaDeTexto 57"/>
          <xdr:cNvSpPr txBox="1"/>
        </xdr:nvSpPr>
        <xdr:spPr>
          <a:xfrm>
            <a:off x="9574003" y="1181100"/>
            <a:ext cx="400153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/>
              <a:t>17</a:t>
            </a:r>
          </a:p>
        </xdr:txBody>
      </xdr:sp>
      <xdr:sp macro="" textlink="">
        <xdr:nvSpPr>
          <xdr:cNvPr id="59" name="CaixaDeTexto 58"/>
          <xdr:cNvSpPr txBox="1"/>
        </xdr:nvSpPr>
        <xdr:spPr>
          <a:xfrm>
            <a:off x="9916991" y="1181100"/>
            <a:ext cx="400153" cy="295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/>
              <a:t>17</a:t>
            </a:r>
          </a:p>
        </xdr:txBody>
      </xdr:sp>
      <xdr:sp macro="" textlink="">
        <xdr:nvSpPr>
          <xdr:cNvPr id="60" name="CaixaDeTexto 59"/>
          <xdr:cNvSpPr txBox="1"/>
        </xdr:nvSpPr>
        <xdr:spPr>
          <a:xfrm>
            <a:off x="10488639" y="1419225"/>
            <a:ext cx="666922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/>
              <a:t>prov</a:t>
            </a:r>
          </a:p>
        </xdr:txBody>
      </xdr:sp>
      <xdr:sp macro="" textlink="">
        <xdr:nvSpPr>
          <xdr:cNvPr id="61" name="CaixaDeTexto 60"/>
          <xdr:cNvSpPr txBox="1"/>
        </xdr:nvSpPr>
        <xdr:spPr>
          <a:xfrm>
            <a:off x="12432239" y="1419225"/>
            <a:ext cx="657394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/>
              <a:t>prov</a:t>
            </a:r>
          </a:p>
        </xdr:txBody>
      </xdr:sp>
      <xdr:sp macro="" textlink="">
        <xdr:nvSpPr>
          <xdr:cNvPr id="62" name="CaixaDeTexto 61"/>
          <xdr:cNvSpPr txBox="1"/>
        </xdr:nvSpPr>
        <xdr:spPr>
          <a:xfrm>
            <a:off x="11660516" y="1438275"/>
            <a:ext cx="35251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63" name="CaixaDeTexto 62"/>
          <xdr:cNvSpPr txBox="1"/>
        </xdr:nvSpPr>
        <xdr:spPr>
          <a:xfrm>
            <a:off x="13585061" y="1438275"/>
            <a:ext cx="362043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>
                <a:latin typeface="Times New Roman" pitchFamily="18" charset="0"/>
                <a:cs typeface="Times New Roman" pitchFamily="18" charset="0"/>
              </a:rPr>
              <a:t>m</a:t>
            </a:r>
          </a:p>
        </xdr:txBody>
      </xdr:sp>
      <xdr:sp macro="" textlink="">
        <xdr:nvSpPr>
          <xdr:cNvPr id="64" name="CaixaDeTexto 63"/>
          <xdr:cNvSpPr txBox="1"/>
        </xdr:nvSpPr>
        <xdr:spPr>
          <a:xfrm>
            <a:off x="14147181" y="1419225"/>
            <a:ext cx="657394" cy="257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pt-BR" sz="1200" b="0" i="1"/>
              <a:t>prov</a:t>
            </a:r>
          </a:p>
        </xdr:txBody>
      </xdr:sp>
    </xdr:grpSp>
    <xdr:clientData/>
  </xdr:twoCellAnchor>
  <xdr:twoCellAnchor>
    <xdr:from>
      <xdr:col>1</xdr:col>
      <xdr:colOff>787400</xdr:colOff>
      <xdr:row>9</xdr:row>
      <xdr:rowOff>431800</xdr:rowOff>
    </xdr:from>
    <xdr:to>
      <xdr:col>1</xdr:col>
      <xdr:colOff>1143000</xdr:colOff>
      <xdr:row>10</xdr:row>
      <xdr:rowOff>292100</xdr:rowOff>
    </xdr:to>
    <xdr:sp macro="" textlink="">
      <xdr:nvSpPr>
        <xdr:cNvPr id="69" name="CaixaDeTexto 68"/>
        <xdr:cNvSpPr txBox="1"/>
      </xdr:nvSpPr>
      <xdr:spPr>
        <a:xfrm>
          <a:off x="2108200" y="3467100"/>
          <a:ext cx="3556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solidFill>
                <a:schemeClr val="bg1">
                  <a:lumMod val="95000"/>
                </a:schemeClr>
              </a:solidFill>
              <a:latin typeface="Times New Roman" pitchFamily="18" charset="0"/>
              <a:cs typeface="Times New Roman" pitchFamily="18" charset="0"/>
            </a:rPr>
            <a:t>m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508001</xdr:colOff>
      <xdr:row>9</xdr:row>
      <xdr:rowOff>25400</xdr:rowOff>
    </xdr:from>
    <xdr:to>
      <xdr:col>7</xdr:col>
      <xdr:colOff>266700</xdr:colOff>
      <xdr:row>11</xdr:row>
      <xdr:rowOff>88900</xdr:rowOff>
    </xdr:to>
    <xdr:sp macro="" textlink="">
      <xdr:nvSpPr>
        <xdr:cNvPr id="3" name="CaixaDeTexto 2"/>
        <xdr:cNvSpPr txBox="1"/>
      </xdr:nvSpPr>
      <xdr:spPr>
        <a:xfrm>
          <a:off x="9245601" y="2654300"/>
          <a:ext cx="2705099" cy="825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/>
            <a:t>Preencher</a:t>
          </a:r>
          <a:r>
            <a:rPr lang="pt-BR" sz="1400" baseline="0"/>
            <a:t> células em azul claro com os valores solicitados para o mês base de cálculo do capital</a:t>
          </a:r>
          <a:endParaRPr lang="pt-BR" sz="1400"/>
        </a:p>
      </xdr:txBody>
    </xdr:sp>
    <xdr:clientData/>
  </xdr:twoCellAnchor>
  <xdr:twoCellAnchor>
    <xdr:from>
      <xdr:col>3</xdr:col>
      <xdr:colOff>838200</xdr:colOff>
      <xdr:row>5</xdr:row>
      <xdr:rowOff>9525</xdr:rowOff>
    </xdr:from>
    <xdr:to>
      <xdr:col>9</xdr:col>
      <xdr:colOff>161925</xdr:colOff>
      <xdr:row>8</xdr:row>
      <xdr:rowOff>0</xdr:rowOff>
    </xdr:to>
    <xdr:sp macro="" textlink="">
      <xdr:nvSpPr>
        <xdr:cNvPr id="9319" name="Retângulo 34"/>
        <xdr:cNvSpPr>
          <a:spLocks noChangeArrowheads="1"/>
        </xdr:cNvSpPr>
      </xdr:nvSpPr>
      <xdr:spPr bwMode="auto">
        <a:xfrm>
          <a:off x="5200650" y="1371600"/>
          <a:ext cx="6067425" cy="1000125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790575</xdr:colOff>
      <xdr:row>5</xdr:row>
      <xdr:rowOff>9525</xdr:rowOff>
    </xdr:from>
    <xdr:to>
      <xdr:col>5</xdr:col>
      <xdr:colOff>409575</xdr:colOff>
      <xdr:row>8</xdr:row>
      <xdr:rowOff>0</xdr:rowOff>
    </xdr:to>
    <xdr:sp macro="" textlink="">
      <xdr:nvSpPr>
        <xdr:cNvPr id="1207" name="Retângulo 34"/>
        <xdr:cNvSpPr>
          <a:spLocks noChangeArrowheads="1"/>
        </xdr:cNvSpPr>
      </xdr:nvSpPr>
      <xdr:spPr bwMode="auto">
        <a:xfrm>
          <a:off x="4219575" y="1371600"/>
          <a:ext cx="3429000" cy="1000125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  <xdr:twoCellAnchor>
    <xdr:from>
      <xdr:col>2</xdr:col>
      <xdr:colOff>1003300</xdr:colOff>
      <xdr:row>5</xdr:row>
      <xdr:rowOff>76200</xdr:rowOff>
    </xdr:from>
    <xdr:to>
      <xdr:col>6</xdr:col>
      <xdr:colOff>558800</xdr:colOff>
      <xdr:row>7</xdr:row>
      <xdr:rowOff>241300</xdr:rowOff>
    </xdr:to>
    <xdr:sp macro="" textlink="">
      <xdr:nvSpPr>
        <xdr:cNvPr id="4" name="CaixaDeTexto 3"/>
        <xdr:cNvSpPr txBox="1"/>
      </xdr:nvSpPr>
      <xdr:spPr>
        <a:xfrm>
          <a:off x="8953500" y="1587500"/>
          <a:ext cx="3975100" cy="863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800">
              <a:latin typeface="+mn-lt"/>
            </a:rPr>
            <a:t>R.mort.inv.rep </a:t>
          </a:r>
          <a:r>
            <a:rPr lang="pt-BR" sz="1100">
              <a:latin typeface="+mn-lt"/>
            </a:rPr>
            <a:t> </a:t>
          </a:r>
          <a:r>
            <a:rPr lang="pt-BR" sz="1600">
              <a:latin typeface="+mn-lt"/>
            </a:rPr>
            <a:t>=  </a:t>
          </a:r>
          <a:r>
            <a:rPr lang="el-GR" sz="4000">
              <a:latin typeface="+mn-lt"/>
            </a:rPr>
            <a:t>Σ</a:t>
          </a:r>
          <a:r>
            <a:rPr lang="el-GR" sz="1600">
              <a:latin typeface="+mn-lt"/>
            </a:rPr>
            <a:t> </a:t>
          </a:r>
          <a:r>
            <a:rPr lang="pt-BR" sz="1600" i="1">
              <a:latin typeface="+mn-lt"/>
            </a:rPr>
            <a:t>base</a:t>
          </a:r>
          <a:r>
            <a:rPr lang="pt-BR" sz="1600" i="1" baseline="-25000">
              <a:latin typeface="Times New Roman" pitchFamily="18" charset="0"/>
              <a:cs typeface="Times New Roman" pitchFamily="18" charset="0"/>
            </a:rPr>
            <a:t>i</a:t>
          </a:r>
          <a:r>
            <a:rPr lang="pt-BR" sz="1600" i="1">
              <a:latin typeface="+mn-lt"/>
            </a:rPr>
            <a:t> x fator</a:t>
          </a:r>
          <a:r>
            <a:rPr lang="pt-BR" sz="1600" i="1" baseline="-25000">
              <a:latin typeface="Times New Roman" pitchFamily="18" charset="0"/>
              <a:cs typeface="Times New Roman" pitchFamily="18" charset="0"/>
            </a:rPr>
            <a:t>i</a:t>
          </a:r>
        </a:p>
      </xdr:txBody>
    </xdr:sp>
    <xdr:clientData/>
  </xdr:twoCellAnchor>
  <xdr:twoCellAnchor>
    <xdr:from>
      <xdr:col>4</xdr:col>
      <xdr:colOff>495300</xdr:colOff>
      <xdr:row>6</xdr:row>
      <xdr:rowOff>177800</xdr:rowOff>
    </xdr:from>
    <xdr:to>
      <xdr:col>4</xdr:col>
      <xdr:colOff>905053</xdr:colOff>
      <xdr:row>7</xdr:row>
      <xdr:rowOff>156747</xdr:rowOff>
    </xdr:to>
    <xdr:sp macro="" textlink="">
      <xdr:nvSpPr>
        <xdr:cNvPr id="7" name="CaixaDeTexto 6"/>
        <xdr:cNvSpPr txBox="1"/>
      </xdr:nvSpPr>
      <xdr:spPr bwMode="auto">
        <a:xfrm>
          <a:off x="6019800" y="2070100"/>
          <a:ext cx="409753" cy="2964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latin typeface="Times New Roman" pitchFamily="18" charset="0"/>
              <a:cs typeface="Times New Roman" pitchFamily="18" charset="0"/>
            </a:rPr>
            <a:t>i</a:t>
          </a:r>
          <a:endParaRPr lang="pt-BR" sz="1200" b="0" i="1"/>
        </a:p>
      </xdr:txBody>
    </xdr:sp>
    <xdr:clientData/>
  </xdr:twoCellAnchor>
  <xdr:twoCellAnchor>
    <xdr:from>
      <xdr:col>8</xdr:col>
      <xdr:colOff>1</xdr:colOff>
      <xdr:row>9</xdr:row>
      <xdr:rowOff>12700</xdr:rowOff>
    </xdr:from>
    <xdr:to>
      <xdr:col>11</xdr:col>
      <xdr:colOff>330201</xdr:colOff>
      <xdr:row>11</xdr:row>
      <xdr:rowOff>0</xdr:rowOff>
    </xdr:to>
    <xdr:sp macro="" textlink="">
      <xdr:nvSpPr>
        <xdr:cNvPr id="8" name="CaixaDeTexto 7"/>
        <xdr:cNvSpPr txBox="1"/>
      </xdr:nvSpPr>
      <xdr:spPr>
        <a:xfrm>
          <a:off x="10083801" y="2641600"/>
          <a:ext cx="2590800" cy="8128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/>
            <a:t>Preencher</a:t>
          </a:r>
          <a:r>
            <a:rPr lang="pt-BR" sz="1400" baseline="0"/>
            <a:t> células em azul claro com os valores solicitados para o mês base de cálculo do capital</a:t>
          </a:r>
          <a:endParaRPr lang="pt-BR" sz="14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752475</xdr:colOff>
      <xdr:row>5</xdr:row>
      <xdr:rowOff>9525</xdr:rowOff>
    </xdr:from>
    <xdr:to>
      <xdr:col>7</xdr:col>
      <xdr:colOff>438150</xdr:colOff>
      <xdr:row>8</xdr:row>
      <xdr:rowOff>0</xdr:rowOff>
    </xdr:to>
    <xdr:sp macro="" textlink="">
      <xdr:nvSpPr>
        <xdr:cNvPr id="2222" name="Retângulo 34"/>
        <xdr:cNvSpPr>
          <a:spLocks noChangeArrowheads="1"/>
        </xdr:cNvSpPr>
      </xdr:nvSpPr>
      <xdr:spPr bwMode="auto">
        <a:xfrm>
          <a:off x="4943475" y="1371600"/>
          <a:ext cx="3629025" cy="1000125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  <xdr:twoCellAnchor>
    <xdr:from>
      <xdr:col>4</xdr:col>
      <xdr:colOff>965200</xdr:colOff>
      <xdr:row>5</xdr:row>
      <xdr:rowOff>76200</xdr:rowOff>
    </xdr:from>
    <xdr:to>
      <xdr:col>7</xdr:col>
      <xdr:colOff>292100</xdr:colOff>
      <xdr:row>7</xdr:row>
      <xdr:rowOff>241300</xdr:rowOff>
    </xdr:to>
    <xdr:sp macro="" textlink="">
      <xdr:nvSpPr>
        <xdr:cNvPr id="3" name="CaixaDeTexto 2"/>
        <xdr:cNvSpPr txBox="1"/>
      </xdr:nvSpPr>
      <xdr:spPr>
        <a:xfrm>
          <a:off x="5156200" y="1587500"/>
          <a:ext cx="3276600" cy="863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800">
              <a:latin typeface="+mn-lt"/>
            </a:rPr>
            <a:t>R.mort.inv.cap </a:t>
          </a:r>
          <a:r>
            <a:rPr lang="pt-BR" sz="1100">
              <a:latin typeface="+mn-lt"/>
            </a:rPr>
            <a:t> </a:t>
          </a:r>
          <a:r>
            <a:rPr lang="pt-BR" sz="1600">
              <a:latin typeface="+mn-lt"/>
            </a:rPr>
            <a:t>=  </a:t>
          </a:r>
          <a:r>
            <a:rPr lang="el-GR" sz="4000">
              <a:latin typeface="+mn-lt"/>
            </a:rPr>
            <a:t>Σ</a:t>
          </a:r>
          <a:r>
            <a:rPr lang="el-GR" sz="1600">
              <a:latin typeface="+mn-lt"/>
            </a:rPr>
            <a:t> </a:t>
          </a:r>
          <a:r>
            <a:rPr lang="pt-BR" sz="1600" i="1">
              <a:latin typeface="+mn-lt"/>
            </a:rPr>
            <a:t>base</a:t>
          </a:r>
          <a:r>
            <a:rPr lang="pt-BR" sz="1600" i="1" baseline="-25000">
              <a:latin typeface="Times New Roman" pitchFamily="18" charset="0"/>
              <a:cs typeface="Times New Roman" pitchFamily="18" charset="0"/>
            </a:rPr>
            <a:t>i</a:t>
          </a:r>
          <a:r>
            <a:rPr lang="pt-BR" sz="1600" i="1">
              <a:latin typeface="+mn-lt"/>
            </a:rPr>
            <a:t> x fator</a:t>
          </a:r>
          <a:r>
            <a:rPr lang="pt-BR" sz="1600" i="1" baseline="-25000">
              <a:latin typeface="Times New Roman" pitchFamily="18" charset="0"/>
              <a:cs typeface="Times New Roman" pitchFamily="18" charset="0"/>
            </a:rPr>
            <a:t>i</a:t>
          </a:r>
        </a:p>
      </xdr:txBody>
    </xdr:sp>
    <xdr:clientData/>
  </xdr:twoCellAnchor>
  <xdr:twoCellAnchor>
    <xdr:from>
      <xdr:col>5</xdr:col>
      <xdr:colOff>965200</xdr:colOff>
      <xdr:row>6</xdr:row>
      <xdr:rowOff>177800</xdr:rowOff>
    </xdr:from>
    <xdr:to>
      <xdr:col>6</xdr:col>
      <xdr:colOff>257353</xdr:colOff>
      <xdr:row>7</xdr:row>
      <xdr:rowOff>156747</xdr:rowOff>
    </xdr:to>
    <xdr:sp macro="" textlink="">
      <xdr:nvSpPr>
        <xdr:cNvPr id="4" name="CaixaDeTexto 3"/>
        <xdr:cNvSpPr txBox="1"/>
      </xdr:nvSpPr>
      <xdr:spPr bwMode="auto">
        <a:xfrm>
          <a:off x="6870700" y="2070100"/>
          <a:ext cx="409753" cy="2964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latin typeface="Times New Roman" pitchFamily="18" charset="0"/>
              <a:cs typeface="Times New Roman" pitchFamily="18" charset="0"/>
            </a:rPr>
            <a:t>i</a:t>
          </a:r>
          <a:endParaRPr lang="pt-BR" sz="1200" b="0" i="1"/>
        </a:p>
      </xdr:txBody>
    </xdr:sp>
    <xdr:clientData/>
  </xdr:twoCellAnchor>
  <xdr:twoCellAnchor>
    <xdr:from>
      <xdr:col>7</xdr:col>
      <xdr:colOff>330201</xdr:colOff>
      <xdr:row>9</xdr:row>
      <xdr:rowOff>25401</xdr:rowOff>
    </xdr:from>
    <xdr:to>
      <xdr:col>9</xdr:col>
      <xdr:colOff>482600</xdr:colOff>
      <xdr:row>10</xdr:row>
      <xdr:rowOff>163286</xdr:rowOff>
    </xdr:to>
    <xdr:sp macro="" textlink="">
      <xdr:nvSpPr>
        <xdr:cNvPr id="5" name="CaixaDeTexto 4"/>
        <xdr:cNvSpPr txBox="1"/>
      </xdr:nvSpPr>
      <xdr:spPr>
        <a:xfrm>
          <a:off x="8467272" y="2610758"/>
          <a:ext cx="2560864" cy="76381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400"/>
            <a:t>Preencher</a:t>
          </a:r>
          <a:r>
            <a:rPr lang="pt-BR" sz="1400" baseline="0"/>
            <a:t> células em azul claro com os valores solicitados para o mês base de cálculo do capital</a:t>
          </a:r>
          <a:endParaRPr lang="pt-BR" sz="14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4</xdr:row>
      <xdr:rowOff>304800</xdr:rowOff>
    </xdr:from>
    <xdr:to>
      <xdr:col>4</xdr:col>
      <xdr:colOff>1009650</xdr:colOff>
      <xdr:row>7</xdr:row>
      <xdr:rowOff>295275</xdr:rowOff>
    </xdr:to>
    <xdr:sp macro="" textlink="">
      <xdr:nvSpPr>
        <xdr:cNvPr id="3223" name="Retângulo 34"/>
        <xdr:cNvSpPr>
          <a:spLocks noChangeArrowheads="1"/>
        </xdr:cNvSpPr>
      </xdr:nvSpPr>
      <xdr:spPr bwMode="auto">
        <a:xfrm>
          <a:off x="3924300" y="1362075"/>
          <a:ext cx="3343275" cy="990600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  <xdr:twoCellAnchor>
    <xdr:from>
      <xdr:col>2</xdr:col>
      <xdr:colOff>711200</xdr:colOff>
      <xdr:row>5</xdr:row>
      <xdr:rowOff>50800</xdr:rowOff>
    </xdr:from>
    <xdr:to>
      <xdr:col>4</xdr:col>
      <xdr:colOff>927100</xdr:colOff>
      <xdr:row>7</xdr:row>
      <xdr:rowOff>215900</xdr:rowOff>
    </xdr:to>
    <xdr:sp macro="" textlink="">
      <xdr:nvSpPr>
        <xdr:cNvPr id="3" name="CaixaDeTexto 2"/>
        <xdr:cNvSpPr txBox="1"/>
      </xdr:nvSpPr>
      <xdr:spPr>
        <a:xfrm>
          <a:off x="4140200" y="1562100"/>
          <a:ext cx="3048000" cy="863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800">
              <a:latin typeface="+mn-lt"/>
            </a:rPr>
            <a:t>R.dotalpuro </a:t>
          </a:r>
          <a:r>
            <a:rPr lang="pt-BR" sz="1100">
              <a:latin typeface="+mn-lt"/>
            </a:rPr>
            <a:t> </a:t>
          </a:r>
          <a:r>
            <a:rPr lang="pt-BR" sz="1600">
              <a:latin typeface="+mn-lt"/>
            </a:rPr>
            <a:t>=  </a:t>
          </a:r>
          <a:r>
            <a:rPr lang="el-GR" sz="4000">
              <a:latin typeface="+mn-lt"/>
            </a:rPr>
            <a:t>Σ</a:t>
          </a:r>
          <a:r>
            <a:rPr lang="el-GR" sz="1600">
              <a:latin typeface="+mn-lt"/>
            </a:rPr>
            <a:t> </a:t>
          </a:r>
          <a:r>
            <a:rPr lang="pt-BR" sz="1600" i="1">
              <a:latin typeface="+mn-lt"/>
            </a:rPr>
            <a:t>base</a:t>
          </a:r>
          <a:r>
            <a:rPr lang="pt-BR" sz="1600" i="1" baseline="-25000">
              <a:latin typeface="Times New Roman" pitchFamily="18" charset="0"/>
              <a:cs typeface="Times New Roman" pitchFamily="18" charset="0"/>
            </a:rPr>
            <a:t>i</a:t>
          </a:r>
          <a:r>
            <a:rPr lang="pt-BR" sz="1600" i="1">
              <a:latin typeface="+mn-lt"/>
            </a:rPr>
            <a:t> x fator</a:t>
          </a:r>
          <a:r>
            <a:rPr lang="pt-BR" sz="1600" i="1" baseline="-25000">
              <a:latin typeface="Times New Roman" pitchFamily="18" charset="0"/>
              <a:cs typeface="Times New Roman" pitchFamily="18" charset="0"/>
            </a:rPr>
            <a:t>i</a:t>
          </a:r>
        </a:p>
      </xdr:txBody>
    </xdr:sp>
    <xdr:clientData/>
  </xdr:twoCellAnchor>
  <xdr:twoCellAnchor>
    <xdr:from>
      <xdr:col>3</xdr:col>
      <xdr:colOff>450850</xdr:colOff>
      <xdr:row>6</xdr:row>
      <xdr:rowOff>165101</xdr:rowOff>
    </xdr:from>
    <xdr:to>
      <xdr:col>3</xdr:col>
      <xdr:colOff>647700</xdr:colOff>
      <xdr:row>7</xdr:row>
      <xdr:rowOff>114301</xdr:rowOff>
    </xdr:to>
    <xdr:sp macro="" textlink="">
      <xdr:nvSpPr>
        <xdr:cNvPr id="4" name="CaixaDeTexto 3"/>
        <xdr:cNvSpPr txBox="1"/>
      </xdr:nvSpPr>
      <xdr:spPr bwMode="auto">
        <a:xfrm>
          <a:off x="5594350" y="2057401"/>
          <a:ext cx="1968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latin typeface="Times New Roman" pitchFamily="18" charset="0"/>
              <a:cs typeface="Times New Roman" pitchFamily="18" charset="0"/>
            </a:rPr>
            <a:t>i</a:t>
          </a:r>
          <a:endParaRPr lang="pt-BR" sz="1200" b="0" i="1"/>
        </a:p>
      </xdr:txBody>
    </xdr:sp>
    <xdr:clientData/>
  </xdr:twoCellAnchor>
  <xdr:twoCellAnchor>
    <xdr:from>
      <xdr:col>5</xdr:col>
      <xdr:colOff>431801</xdr:colOff>
      <xdr:row>9</xdr:row>
      <xdr:rowOff>12700</xdr:rowOff>
    </xdr:from>
    <xdr:to>
      <xdr:col>9</xdr:col>
      <xdr:colOff>292100</xdr:colOff>
      <xdr:row>10</xdr:row>
      <xdr:rowOff>355600</xdr:rowOff>
    </xdr:to>
    <xdr:sp macro="" textlink="">
      <xdr:nvSpPr>
        <xdr:cNvPr id="5" name="CaixaDeTexto 4"/>
        <xdr:cNvSpPr txBox="1"/>
      </xdr:nvSpPr>
      <xdr:spPr>
        <a:xfrm>
          <a:off x="7810501" y="3048000"/>
          <a:ext cx="2628899" cy="9779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pt-BR" sz="1400"/>
            <a:t>Preencher</a:t>
          </a:r>
          <a:r>
            <a:rPr lang="pt-BR" sz="1400" baseline="0"/>
            <a:t> células em azul claro com os valores solicitados para o mês base de cálculo do capital</a:t>
          </a:r>
          <a:endParaRPr lang="pt-BR" sz="14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5</xdr:row>
      <xdr:rowOff>6350</xdr:rowOff>
    </xdr:from>
    <xdr:to>
      <xdr:col>10</xdr:col>
      <xdr:colOff>1470025</xdr:colOff>
      <xdr:row>8</xdr:row>
      <xdr:rowOff>0</xdr:rowOff>
    </xdr:to>
    <xdr:sp macro="" textlink="">
      <xdr:nvSpPr>
        <xdr:cNvPr id="4574" name="Retângulo 34"/>
        <xdr:cNvSpPr>
          <a:spLocks noChangeArrowheads="1"/>
        </xdr:cNvSpPr>
      </xdr:nvSpPr>
      <xdr:spPr bwMode="auto">
        <a:xfrm>
          <a:off x="4203700" y="1390650"/>
          <a:ext cx="15744825" cy="1009650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  <xdr:twoCellAnchor>
    <xdr:from>
      <xdr:col>2</xdr:col>
      <xdr:colOff>863600</xdr:colOff>
      <xdr:row>5</xdr:row>
      <xdr:rowOff>304800</xdr:rowOff>
    </xdr:from>
    <xdr:to>
      <xdr:col>10</xdr:col>
      <xdr:colOff>1282700</xdr:colOff>
      <xdr:row>8</xdr:row>
      <xdr:rowOff>152400</xdr:rowOff>
    </xdr:to>
    <xdr:sp macro="" textlink="">
      <xdr:nvSpPr>
        <xdr:cNvPr id="3" name="CaixaDeTexto 2"/>
        <xdr:cNvSpPr txBox="1"/>
      </xdr:nvSpPr>
      <xdr:spPr>
        <a:xfrm>
          <a:off x="4292600" y="1689100"/>
          <a:ext cx="15468600" cy="863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800">
              <a:latin typeface="+mn-lt"/>
            </a:rPr>
            <a:t>R.dotalmisto </a:t>
          </a:r>
          <a:r>
            <a:rPr lang="pt-BR" sz="1100">
              <a:latin typeface="+mn-lt"/>
            </a:rPr>
            <a:t> </a:t>
          </a:r>
          <a:r>
            <a:rPr lang="pt-BR" sz="1600">
              <a:latin typeface="+mn-lt"/>
            </a:rPr>
            <a:t>= </a:t>
          </a:r>
          <a:r>
            <a:rPr lang="el-GR" sz="1600">
              <a:latin typeface="+mn-lt"/>
            </a:rPr>
            <a:t> </a:t>
          </a:r>
          <a:r>
            <a:rPr lang="pt-BR" sz="1600">
              <a:latin typeface="+mn-lt"/>
            </a:rPr>
            <a:t>                </a:t>
          </a:r>
          <a:r>
            <a:rPr lang="pt-BR" sz="1600" baseline="0">
              <a:latin typeface="+mn-lt"/>
            </a:rPr>
            <a:t>  </a:t>
          </a:r>
          <a:r>
            <a:rPr lang="pt-BR" sz="2400">
              <a:latin typeface="+mn-lt"/>
            </a:rPr>
            <a:t>(</a:t>
          </a:r>
          <a:r>
            <a:rPr lang="pt-BR" sz="1600" i="1">
              <a:latin typeface="+mn-lt"/>
            </a:rPr>
            <a:t>Fator.Mort.Cap.Unico</a:t>
          </a:r>
          <a:r>
            <a:rPr lang="pt-BR" sz="1600" i="1" baseline="-25000">
              <a:latin typeface="Times New Roman" pitchFamily="18" charset="0"/>
              <a:cs typeface="Times New Roman" pitchFamily="18" charset="0"/>
            </a:rPr>
            <a:t>i</a:t>
          </a:r>
          <a:r>
            <a:rPr lang="pt-BR" sz="1600" i="1">
              <a:latin typeface="+mn-lt"/>
            </a:rPr>
            <a:t> x PMBAC.Mort</a:t>
          </a:r>
          <a:r>
            <a:rPr lang="pt-BR" sz="1600" i="1" baseline="-25000">
              <a:latin typeface="Times New Roman" pitchFamily="18" charset="0"/>
              <a:cs typeface="Times New Roman" pitchFamily="18" charset="0"/>
            </a:rPr>
            <a:t>i </a:t>
          </a:r>
          <a:r>
            <a:rPr lang="pt-BR" sz="2400" i="0" baseline="0">
              <a:latin typeface="+mn-lt"/>
              <a:cs typeface="Times New Roman" pitchFamily="18" charset="0"/>
            </a:rPr>
            <a:t>)</a:t>
          </a:r>
          <a:r>
            <a:rPr lang="pt-BR" sz="1600" i="1" baseline="80000">
              <a:latin typeface="+mn-lt"/>
              <a:cs typeface="Times New Roman" pitchFamily="18" charset="0"/>
            </a:rPr>
            <a:t>2</a:t>
          </a:r>
          <a:r>
            <a:rPr lang="pt-BR" sz="1600" i="0" baseline="0">
              <a:latin typeface="+mn-lt"/>
              <a:cs typeface="Times New Roman" pitchFamily="18" charset="0"/>
            </a:rPr>
            <a:t> + </a:t>
          </a:r>
          <a:r>
            <a:rPr lang="pt-BR" sz="2400" baseline="0">
              <a:solidFill>
                <a:schemeClr val="dk1"/>
              </a:solidFill>
              <a:latin typeface="+mn-lt"/>
              <a:ea typeface="+mn-ea"/>
              <a:cs typeface="+mn-cs"/>
            </a:rPr>
            <a:t>(</a:t>
          </a:r>
          <a:r>
            <a:rPr lang="pt-BR" sz="16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Fator.Dotal</a:t>
          </a:r>
          <a:r>
            <a:rPr lang="pt-BR" sz="1600" i="1" baseline="-25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i</a:t>
          </a:r>
          <a:r>
            <a:rPr lang="pt-BR" sz="16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x PMBAC.Sobr</a:t>
          </a:r>
          <a:r>
            <a:rPr lang="pt-BR" sz="1600" i="1" baseline="-25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i</a:t>
          </a:r>
          <a:r>
            <a:rPr lang="pt-BR" sz="16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t-BR" sz="240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  <a:r>
            <a:rPr lang="pt-BR" sz="1600" i="1" baseline="80000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pt-BR" sz="160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+ 0,5 x  </a:t>
          </a:r>
          <a:r>
            <a:rPr lang="pt-BR" sz="2400">
              <a:solidFill>
                <a:schemeClr val="dk1"/>
              </a:solidFill>
              <a:latin typeface="+mn-lt"/>
              <a:ea typeface="+mn-ea"/>
              <a:cs typeface="+mn-cs"/>
            </a:rPr>
            <a:t>(</a:t>
          </a:r>
          <a:r>
            <a:rPr lang="pt-BR" sz="1600" i="1">
              <a:solidFill>
                <a:schemeClr val="dk1"/>
              </a:solidFill>
              <a:latin typeface="+mn-lt"/>
              <a:ea typeface="+mn-ea"/>
              <a:cs typeface="+mn-cs"/>
            </a:rPr>
            <a:t>Fator.Mort.Cap.Unico</a:t>
          </a:r>
          <a:r>
            <a:rPr lang="pt-BR" sz="1600" i="1" baseline="-25000">
              <a:solidFill>
                <a:schemeClr val="dk1"/>
              </a:solidFill>
              <a:latin typeface="+mn-lt"/>
              <a:ea typeface="+mn-ea"/>
              <a:cs typeface="+mn-cs"/>
            </a:rPr>
            <a:t>i</a:t>
          </a:r>
          <a:r>
            <a:rPr lang="pt-BR" sz="1600" i="1">
              <a:solidFill>
                <a:schemeClr val="dk1"/>
              </a:solidFill>
              <a:latin typeface="+mn-lt"/>
              <a:ea typeface="+mn-ea"/>
              <a:cs typeface="+mn-cs"/>
            </a:rPr>
            <a:t> x PMBAC.Mort</a:t>
          </a:r>
          <a:r>
            <a:rPr lang="pt-BR" sz="1600" i="1" baseline="-25000">
              <a:solidFill>
                <a:schemeClr val="dk1"/>
              </a:solidFill>
              <a:latin typeface="+mn-lt"/>
              <a:ea typeface="+mn-ea"/>
              <a:cs typeface="+mn-cs"/>
            </a:rPr>
            <a:t>i </a:t>
          </a:r>
          <a:r>
            <a:rPr lang="pt-BR" sz="240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  <a:r>
            <a:rPr lang="pt-BR" sz="160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x </a:t>
          </a:r>
          <a:r>
            <a:rPr lang="pt-BR" sz="2400" baseline="0">
              <a:solidFill>
                <a:schemeClr val="dk1"/>
              </a:solidFill>
              <a:latin typeface="+mn-lt"/>
              <a:ea typeface="+mn-ea"/>
              <a:cs typeface="+mn-cs"/>
            </a:rPr>
            <a:t>(</a:t>
          </a:r>
          <a:r>
            <a:rPr lang="pt-BR" sz="16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Fator.Dotal</a:t>
          </a:r>
          <a:r>
            <a:rPr lang="pt-BR" sz="1600" i="1" baseline="-25000">
              <a:solidFill>
                <a:schemeClr val="dk1"/>
              </a:solidFill>
              <a:latin typeface="+mn-lt"/>
              <a:ea typeface="+mn-ea"/>
              <a:cs typeface="+mn-cs"/>
            </a:rPr>
            <a:t>i</a:t>
          </a:r>
          <a:r>
            <a:rPr lang="pt-BR" sz="16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x PMBAC.Sobr</a:t>
          </a:r>
          <a:r>
            <a:rPr lang="pt-BR" sz="1600" i="1" baseline="-25000">
              <a:solidFill>
                <a:schemeClr val="dk1"/>
              </a:solidFill>
              <a:latin typeface="+mn-lt"/>
              <a:ea typeface="+mn-ea"/>
              <a:cs typeface="+mn-cs"/>
            </a:rPr>
            <a:t>i</a:t>
          </a:r>
          <a:r>
            <a:rPr lang="pt-BR" sz="160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t-BR" sz="240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  <a:endParaRPr lang="pt-BR" sz="2400" i="0" baseline="0">
            <a:latin typeface="+mn-lt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749300</xdr:colOff>
      <xdr:row>7</xdr:row>
      <xdr:rowOff>50800</xdr:rowOff>
    </xdr:from>
    <xdr:to>
      <xdr:col>3</xdr:col>
      <xdr:colOff>965200</xdr:colOff>
      <xdr:row>8</xdr:row>
      <xdr:rowOff>50799</xdr:rowOff>
    </xdr:to>
    <xdr:sp macro="" textlink="">
      <xdr:nvSpPr>
        <xdr:cNvPr id="4" name="CaixaDeTexto 3"/>
        <xdr:cNvSpPr txBox="1"/>
      </xdr:nvSpPr>
      <xdr:spPr bwMode="auto">
        <a:xfrm>
          <a:off x="5892800" y="2133600"/>
          <a:ext cx="215900" cy="317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latin typeface="Times New Roman" pitchFamily="18" charset="0"/>
              <a:cs typeface="Times New Roman" pitchFamily="18" charset="0"/>
            </a:rPr>
            <a:t>i</a:t>
          </a:r>
          <a:endParaRPr lang="pt-BR" sz="1200" b="0" i="1"/>
        </a:p>
      </xdr:txBody>
    </xdr:sp>
    <xdr:clientData/>
  </xdr:twoCellAnchor>
  <xdr:twoCellAnchor>
    <xdr:from>
      <xdr:col>3</xdr:col>
      <xdr:colOff>0</xdr:colOff>
      <xdr:row>2</xdr:row>
      <xdr:rowOff>68036</xdr:rowOff>
    </xdr:from>
    <xdr:to>
      <xdr:col>5</xdr:col>
      <xdr:colOff>330199</xdr:colOff>
      <xdr:row>4</xdr:row>
      <xdr:rowOff>118836</xdr:rowOff>
    </xdr:to>
    <xdr:sp macro="" textlink="">
      <xdr:nvSpPr>
        <xdr:cNvPr id="5" name="CaixaDeTexto 4"/>
        <xdr:cNvSpPr txBox="1"/>
      </xdr:nvSpPr>
      <xdr:spPr>
        <a:xfrm>
          <a:off x="5143500" y="381000"/>
          <a:ext cx="3759199" cy="56787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pt-BR" sz="1400"/>
            <a:t>Preencher</a:t>
          </a:r>
          <a:r>
            <a:rPr lang="pt-BR" sz="1400" baseline="0"/>
            <a:t> células em azul claro com os valores solicitados para o mês base de cálculo do capital</a:t>
          </a:r>
          <a:endParaRPr lang="pt-BR" sz="1400"/>
        </a:p>
      </xdr:txBody>
    </xdr:sp>
    <xdr:clientData/>
  </xdr:twoCellAnchor>
  <xdr:twoCellAnchor>
    <xdr:from>
      <xdr:col>3</xdr:col>
      <xdr:colOff>1177946</xdr:colOff>
      <xdr:row>6</xdr:row>
      <xdr:rowOff>86922</xdr:rowOff>
    </xdr:from>
    <xdr:to>
      <xdr:col>3</xdr:col>
      <xdr:colOff>1311354</xdr:colOff>
      <xdr:row>7</xdr:row>
      <xdr:rowOff>180623</xdr:rowOff>
    </xdr:to>
    <xdr:cxnSp macro="">
      <xdr:nvCxnSpPr>
        <xdr:cNvPr id="7" name="Conector reto 3"/>
        <xdr:cNvCxnSpPr/>
      </xdr:nvCxnSpPr>
      <xdr:spPr bwMode="auto">
        <a:xfrm>
          <a:off x="6321446" y="1852222"/>
          <a:ext cx="133408" cy="41120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1311353</xdr:colOff>
      <xdr:row>5</xdr:row>
      <xdr:rowOff>177800</xdr:rowOff>
    </xdr:from>
    <xdr:to>
      <xdr:col>3</xdr:col>
      <xdr:colOff>1473200</xdr:colOff>
      <xdr:row>7</xdr:row>
      <xdr:rowOff>190185</xdr:rowOff>
    </xdr:to>
    <xdr:cxnSp macro="">
      <xdr:nvCxnSpPr>
        <xdr:cNvPr id="8" name="Conector reto 7"/>
        <xdr:cNvCxnSpPr/>
      </xdr:nvCxnSpPr>
      <xdr:spPr bwMode="auto">
        <a:xfrm flipH="1">
          <a:off x="6454853" y="1562100"/>
          <a:ext cx="161847" cy="71088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1460500</xdr:colOff>
      <xdr:row>5</xdr:row>
      <xdr:rowOff>161912</xdr:rowOff>
    </xdr:from>
    <xdr:to>
      <xdr:col>10</xdr:col>
      <xdr:colOff>1041400</xdr:colOff>
      <xdr:row>5</xdr:row>
      <xdr:rowOff>161912</xdr:rowOff>
    </xdr:to>
    <xdr:cxnSp macro="">
      <xdr:nvCxnSpPr>
        <xdr:cNvPr id="9" name="Conector reto 8"/>
        <xdr:cNvCxnSpPr/>
      </xdr:nvCxnSpPr>
      <xdr:spPr bwMode="auto">
        <a:xfrm>
          <a:off x="6604000" y="1546212"/>
          <a:ext cx="129159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1117600</xdr:colOff>
      <xdr:row>6</xdr:row>
      <xdr:rowOff>96485</xdr:rowOff>
    </xdr:from>
    <xdr:to>
      <xdr:col>3</xdr:col>
      <xdr:colOff>1184304</xdr:colOff>
      <xdr:row>6</xdr:row>
      <xdr:rowOff>192113</xdr:rowOff>
    </xdr:to>
    <xdr:cxnSp macro="">
      <xdr:nvCxnSpPr>
        <xdr:cNvPr id="10" name="Conector reto 9"/>
        <xdr:cNvCxnSpPr/>
      </xdr:nvCxnSpPr>
      <xdr:spPr bwMode="auto">
        <a:xfrm flipH="1">
          <a:off x="6261100" y="1861785"/>
          <a:ext cx="66704" cy="95628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609600</xdr:colOff>
      <xdr:row>5</xdr:row>
      <xdr:rowOff>6350</xdr:rowOff>
    </xdr:from>
    <xdr:to>
      <xdr:col>4</xdr:col>
      <xdr:colOff>76200</xdr:colOff>
      <xdr:row>8</xdr:row>
      <xdr:rowOff>203200</xdr:rowOff>
    </xdr:to>
    <xdr:sp macro="" textlink="">
      <xdr:nvSpPr>
        <xdr:cNvPr id="11" name="CaixaDeTexto 10"/>
        <xdr:cNvSpPr txBox="1"/>
      </xdr:nvSpPr>
      <xdr:spPr>
        <a:xfrm>
          <a:off x="5753100" y="1390650"/>
          <a:ext cx="1181100" cy="1212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l-GR" sz="6000">
              <a:solidFill>
                <a:schemeClr val="dk1"/>
              </a:solidFill>
              <a:latin typeface="+mn-lt"/>
              <a:ea typeface="+mn-ea"/>
              <a:cs typeface="+mn-cs"/>
            </a:rPr>
            <a:t>Σ</a:t>
          </a:r>
          <a:endParaRPr lang="pt-BR" sz="6000"/>
        </a:p>
      </xdr:txBody>
    </xdr:sp>
    <xdr:clientData/>
  </xdr:twoCellAnchor>
  <xdr:twoCellAnchor>
    <xdr:from>
      <xdr:col>9</xdr:col>
      <xdr:colOff>190500</xdr:colOff>
      <xdr:row>9</xdr:row>
      <xdr:rowOff>180975</xdr:rowOff>
    </xdr:from>
    <xdr:to>
      <xdr:col>10</xdr:col>
      <xdr:colOff>2933700</xdr:colOff>
      <xdr:row>10</xdr:row>
      <xdr:rowOff>571500</xdr:rowOff>
    </xdr:to>
    <xdr:grpSp>
      <xdr:nvGrpSpPr>
        <xdr:cNvPr id="4583" name="Grupo 28"/>
        <xdr:cNvGrpSpPr>
          <a:grpSpLocks/>
        </xdr:cNvGrpSpPr>
      </xdr:nvGrpSpPr>
      <xdr:grpSpPr bwMode="auto">
        <a:xfrm>
          <a:off x="15621000" y="2766332"/>
          <a:ext cx="5791200" cy="893989"/>
          <a:chOff x="15062200" y="939800"/>
          <a:chExt cx="5791200" cy="901700"/>
        </a:xfrm>
      </xdr:grpSpPr>
      <xdr:sp macro="" textlink="">
        <xdr:nvSpPr>
          <xdr:cNvPr id="16" name="CaixaDeTexto 15"/>
          <xdr:cNvSpPr txBox="1"/>
        </xdr:nvSpPr>
        <xdr:spPr>
          <a:xfrm>
            <a:off x="15395575" y="978170"/>
            <a:ext cx="5457825" cy="8633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400">
                <a:solidFill>
                  <a:schemeClr val="bg1">
                    <a:lumMod val="95000"/>
                  </a:schemeClr>
                </a:solidFill>
                <a:latin typeface="+mn-lt"/>
              </a:rPr>
              <a:t>(</a:t>
            </a:r>
            <a:r>
              <a:rPr lang="pt-BR" sz="1400" i="1">
                <a:solidFill>
                  <a:schemeClr val="bg1">
                    <a:lumMod val="95000"/>
                  </a:schemeClr>
                </a:solidFill>
                <a:latin typeface="+mn-lt"/>
              </a:rPr>
              <a:t>Fator.Mort.Cap.Unico</a:t>
            </a:r>
            <a:r>
              <a:rPr lang="pt-BR" sz="140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i</a:t>
            </a:r>
            <a:r>
              <a:rPr lang="pt-BR" sz="1400" i="1">
                <a:solidFill>
                  <a:schemeClr val="bg1">
                    <a:lumMod val="95000"/>
                  </a:schemeClr>
                </a:solidFill>
                <a:latin typeface="+mn-lt"/>
              </a:rPr>
              <a:t> x PMBAC.Mort</a:t>
            </a:r>
            <a:r>
              <a:rPr lang="pt-BR" sz="140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cs typeface="Times New Roman" pitchFamily="18" charset="0"/>
              </a:rPr>
              <a:t>i </a:t>
            </a:r>
            <a:r>
              <a:rPr lang="pt-BR" sz="1400" i="0" baseline="0">
                <a:solidFill>
                  <a:schemeClr val="bg1">
                    <a:lumMod val="95000"/>
                  </a:schemeClr>
                </a:solidFill>
                <a:latin typeface="+mn-lt"/>
                <a:cs typeface="Times New Roman" pitchFamily="18" charset="0"/>
              </a:rPr>
              <a:t>)</a:t>
            </a:r>
            <a:r>
              <a:rPr lang="pt-BR" sz="1400" i="1" baseline="80000">
                <a:solidFill>
                  <a:schemeClr val="bg1">
                    <a:lumMod val="95000"/>
                  </a:schemeClr>
                </a:solidFill>
                <a:latin typeface="+mn-lt"/>
                <a:cs typeface="Times New Roman" pitchFamily="18" charset="0"/>
              </a:rPr>
              <a:t>2</a:t>
            </a:r>
            <a:r>
              <a:rPr lang="pt-BR" sz="1400" i="0" baseline="0">
                <a:solidFill>
                  <a:schemeClr val="bg1">
                    <a:lumMod val="95000"/>
                  </a:schemeClr>
                </a:solidFill>
                <a:latin typeface="+mn-lt"/>
                <a:cs typeface="Times New Roman" pitchFamily="18" charset="0"/>
              </a:rPr>
              <a:t> + </a:t>
            </a:r>
            <a:r>
              <a:rPr lang="pt-BR" sz="140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Fator.Dotal</a:t>
            </a:r>
            <a:r>
              <a:rPr lang="pt-BR" sz="140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x PMBAC.Sobr</a:t>
            </a:r>
            <a:r>
              <a:rPr lang="pt-BR" sz="1400" i="1" baseline="-25000">
                <a:solidFill>
                  <a:schemeClr val="bg1">
                    <a:lumMod val="95000"/>
                  </a:schemeClr>
                </a:solidFill>
                <a:latin typeface="Times New Roman" pitchFamily="18" charset="0"/>
                <a:ea typeface="+mn-ea"/>
                <a:cs typeface="Times New Roman" pitchFamily="18" charset="0"/>
              </a:rPr>
              <a:t>i</a:t>
            </a:r>
            <a:r>
              <a:rPr lang="pt-BR" sz="1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r>
              <a:rPr lang="pt-BR" sz="1400" i="1" baseline="80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2</a:t>
            </a:r>
            <a:r>
              <a:rPr lang="pt-BR" sz="1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+ 0,5 x  </a:t>
            </a:r>
            <a:r>
              <a:rPr lang="pt-BR" sz="14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40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Fator.Mort.Cap.Unico</a:t>
            </a:r>
            <a:r>
              <a:rPr lang="pt-BR" sz="1400" i="1" baseline="-25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i</a:t>
            </a:r>
            <a:r>
              <a:rPr lang="pt-BR" sz="1400" i="1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x PMBAC.Mort</a:t>
            </a:r>
            <a:r>
              <a:rPr lang="pt-BR" sz="1400" i="1" baseline="-25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i </a:t>
            </a:r>
            <a:r>
              <a:rPr lang="pt-BR" sz="1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 x </a:t>
            </a:r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BR" sz="140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(</a:t>
            </a:r>
            <a:r>
              <a:rPr lang="pt-BR" sz="1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Fator.Dotal</a:t>
            </a:r>
            <a:r>
              <a:rPr lang="pt-BR" sz="1400" i="1" baseline="-25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i</a:t>
            </a:r>
            <a:r>
              <a:rPr lang="pt-BR" sz="1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x PMBAC.Sobr</a:t>
            </a:r>
            <a:r>
              <a:rPr lang="pt-BR" sz="1400" i="1" baseline="-2500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i</a:t>
            </a:r>
            <a:r>
              <a:rPr lang="pt-BR" sz="1400" i="1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400" i="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rPr>
              <a:t>)</a:t>
            </a:r>
            <a:endParaRPr lang="pt-BR" sz="1400" i="0" baseline="0">
              <a:solidFill>
                <a:schemeClr val="bg1">
                  <a:lumMod val="95000"/>
                </a:schemeClr>
              </a:solidFill>
              <a:latin typeface="+mn-lt"/>
              <a:cs typeface="Times New Roman" pitchFamily="18" charset="0"/>
            </a:endParaRPr>
          </a:p>
        </xdr:txBody>
      </xdr:sp>
      <xdr:cxnSp macro="">
        <xdr:nvCxnSpPr>
          <xdr:cNvPr id="4585" name="Conector reto 17"/>
          <xdr:cNvCxnSpPr>
            <a:cxnSpLocks noChangeShapeType="1"/>
          </xdr:cNvCxnSpPr>
        </xdr:nvCxnSpPr>
        <xdr:spPr bwMode="auto">
          <a:xfrm>
            <a:off x="15100300" y="977900"/>
            <a:ext cx="215900" cy="698500"/>
          </a:xfrm>
          <a:prstGeom prst="line">
            <a:avLst/>
          </a:prstGeom>
          <a:noFill/>
          <a:ln w="12700" algn="ctr">
            <a:solidFill>
              <a:srgbClr val="F2F2F2"/>
            </a:solidFill>
            <a:round/>
            <a:headEnd/>
            <a:tailEnd/>
          </a:ln>
        </xdr:spPr>
      </xdr:cxnSp>
      <xdr:cxnSp macro="">
        <xdr:nvCxnSpPr>
          <xdr:cNvPr id="4586" name="Conector reto 18"/>
          <xdr:cNvCxnSpPr>
            <a:cxnSpLocks noChangeShapeType="1"/>
          </xdr:cNvCxnSpPr>
        </xdr:nvCxnSpPr>
        <xdr:spPr bwMode="auto">
          <a:xfrm flipH="1">
            <a:off x="15316200" y="939800"/>
            <a:ext cx="88900" cy="762000"/>
          </a:xfrm>
          <a:prstGeom prst="line">
            <a:avLst/>
          </a:prstGeom>
          <a:noFill/>
          <a:ln w="12700" algn="ctr">
            <a:solidFill>
              <a:srgbClr val="F2F2F2"/>
            </a:solidFill>
            <a:round/>
            <a:headEnd/>
            <a:tailEnd/>
          </a:ln>
        </xdr:spPr>
      </xdr:cxnSp>
      <xdr:cxnSp macro="">
        <xdr:nvCxnSpPr>
          <xdr:cNvPr id="4587" name="Conector reto 21"/>
          <xdr:cNvCxnSpPr>
            <a:cxnSpLocks noChangeShapeType="1"/>
          </xdr:cNvCxnSpPr>
        </xdr:nvCxnSpPr>
        <xdr:spPr bwMode="auto">
          <a:xfrm>
            <a:off x="15405100" y="939800"/>
            <a:ext cx="5410200" cy="0"/>
          </a:xfrm>
          <a:prstGeom prst="line">
            <a:avLst/>
          </a:prstGeom>
          <a:noFill/>
          <a:ln w="12700" algn="ctr">
            <a:solidFill>
              <a:srgbClr val="F2F2F2"/>
            </a:solidFill>
            <a:round/>
            <a:headEnd/>
            <a:tailEnd/>
          </a:ln>
        </xdr:spPr>
      </xdr:cxnSp>
      <xdr:cxnSp macro="">
        <xdr:nvCxnSpPr>
          <xdr:cNvPr id="4588" name="Conector reto 26"/>
          <xdr:cNvCxnSpPr>
            <a:cxnSpLocks noChangeShapeType="1"/>
          </xdr:cNvCxnSpPr>
        </xdr:nvCxnSpPr>
        <xdr:spPr bwMode="auto">
          <a:xfrm flipH="1">
            <a:off x="15062200" y="977900"/>
            <a:ext cx="25400" cy="101600"/>
          </a:xfrm>
          <a:prstGeom prst="line">
            <a:avLst/>
          </a:prstGeom>
          <a:noFill/>
          <a:ln w="12700" algn="ctr">
            <a:solidFill>
              <a:srgbClr val="F2F2F2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9</xdr:row>
      <xdr:rowOff>292100</xdr:rowOff>
    </xdr:from>
    <xdr:to>
      <xdr:col>1</xdr:col>
      <xdr:colOff>1663700</xdr:colOff>
      <xdr:row>9</xdr:row>
      <xdr:rowOff>762000</xdr:rowOff>
    </xdr:to>
    <xdr:sp macro="" textlink="">
      <xdr:nvSpPr>
        <xdr:cNvPr id="2" name="CaixaDeTexto 1"/>
        <xdr:cNvSpPr txBox="1"/>
      </xdr:nvSpPr>
      <xdr:spPr>
        <a:xfrm>
          <a:off x="139700" y="3009900"/>
          <a:ext cx="3238500" cy="469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800" i="1">
              <a:latin typeface="+mn-lt"/>
            </a:rPr>
            <a:t>R.PMBC  =  R.PMBC</a:t>
          </a:r>
          <a:r>
            <a:rPr lang="pt-BR" sz="1800" i="1" baseline="-25000">
              <a:latin typeface="+mn-lt"/>
            </a:rPr>
            <a:t>1</a:t>
          </a:r>
          <a:r>
            <a:rPr lang="pt-BR" sz="1800" i="1">
              <a:latin typeface="+mn-lt"/>
            </a:rPr>
            <a:t> + R.PMBC</a:t>
          </a:r>
          <a:r>
            <a:rPr lang="pt-BR" sz="1800" i="1" baseline="-25000">
              <a:latin typeface="+mn-lt"/>
            </a:rPr>
            <a:t>2</a:t>
          </a:r>
          <a:r>
            <a:rPr lang="pt-BR" sz="1800" i="1">
              <a:latin typeface="+mn-lt"/>
            </a:rPr>
            <a:t> </a:t>
          </a:r>
          <a:r>
            <a:rPr lang="pt-BR" sz="1100" i="1">
              <a:latin typeface="+mn-lt"/>
            </a:rPr>
            <a:t> </a:t>
          </a:r>
          <a:endParaRPr lang="pt-BR" sz="2400" i="1" baseline="0">
            <a:latin typeface="+mn-lt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9525</xdr:colOff>
      <xdr:row>9</xdr:row>
      <xdr:rowOff>3175</xdr:rowOff>
    </xdr:from>
    <xdr:to>
      <xdr:col>5</xdr:col>
      <xdr:colOff>41275</xdr:colOff>
      <xdr:row>9</xdr:row>
      <xdr:rowOff>1009650</xdr:rowOff>
    </xdr:to>
    <xdr:sp macro="" textlink="">
      <xdr:nvSpPr>
        <xdr:cNvPr id="5336" name="Retângulo 34"/>
        <xdr:cNvSpPr>
          <a:spLocks noChangeArrowheads="1"/>
        </xdr:cNvSpPr>
      </xdr:nvSpPr>
      <xdr:spPr bwMode="auto">
        <a:xfrm>
          <a:off x="5622925" y="2720975"/>
          <a:ext cx="3460750" cy="1006475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  <xdr:twoCellAnchor>
    <xdr:from>
      <xdr:col>3</xdr:col>
      <xdr:colOff>282575</xdr:colOff>
      <xdr:row>9</xdr:row>
      <xdr:rowOff>66675</xdr:rowOff>
    </xdr:from>
    <xdr:to>
      <xdr:col>4</xdr:col>
      <xdr:colOff>1616075</xdr:colOff>
      <xdr:row>9</xdr:row>
      <xdr:rowOff>930275</xdr:rowOff>
    </xdr:to>
    <xdr:sp macro="" textlink="">
      <xdr:nvSpPr>
        <xdr:cNvPr id="4" name="CaixaDeTexto 3"/>
        <xdr:cNvSpPr txBox="1"/>
      </xdr:nvSpPr>
      <xdr:spPr>
        <a:xfrm>
          <a:off x="5895975" y="2784475"/>
          <a:ext cx="3048000" cy="863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800" i="1">
              <a:latin typeface="+mn-lt"/>
            </a:rPr>
            <a:t>R.PMBC</a:t>
          </a:r>
          <a:r>
            <a:rPr lang="pt-BR" sz="1800" i="1" baseline="-25000">
              <a:latin typeface="+mn-lt"/>
            </a:rPr>
            <a:t>1</a:t>
          </a:r>
          <a:r>
            <a:rPr lang="pt-BR" sz="1800">
              <a:latin typeface="+mn-lt"/>
            </a:rPr>
            <a:t> </a:t>
          </a:r>
          <a:r>
            <a:rPr lang="pt-BR" sz="1100">
              <a:latin typeface="+mn-lt"/>
            </a:rPr>
            <a:t> </a:t>
          </a:r>
          <a:r>
            <a:rPr lang="pt-BR" sz="1600">
              <a:latin typeface="+mn-lt"/>
            </a:rPr>
            <a:t>=  </a:t>
          </a:r>
          <a:r>
            <a:rPr lang="el-GR" sz="4000">
              <a:latin typeface="+mn-lt"/>
            </a:rPr>
            <a:t>Σ</a:t>
          </a:r>
          <a:r>
            <a:rPr lang="el-GR" sz="1600">
              <a:latin typeface="+mn-lt"/>
            </a:rPr>
            <a:t> </a:t>
          </a:r>
          <a:r>
            <a:rPr lang="pt-BR" sz="1600" i="1">
              <a:latin typeface="+mn-lt"/>
            </a:rPr>
            <a:t>base</a:t>
          </a:r>
          <a:r>
            <a:rPr lang="pt-BR" sz="1600" i="1" baseline="-25000">
              <a:latin typeface="Times New Roman" pitchFamily="18" charset="0"/>
              <a:cs typeface="Times New Roman" pitchFamily="18" charset="0"/>
            </a:rPr>
            <a:t>i</a:t>
          </a:r>
          <a:r>
            <a:rPr lang="pt-BR" sz="1600" i="1">
              <a:latin typeface="+mn-lt"/>
            </a:rPr>
            <a:t> x fator</a:t>
          </a:r>
          <a:r>
            <a:rPr lang="pt-BR" sz="1600" i="1" baseline="-25000">
              <a:latin typeface="Times New Roman" pitchFamily="18" charset="0"/>
              <a:cs typeface="Times New Roman" pitchFamily="18" charset="0"/>
            </a:rPr>
            <a:t>i</a:t>
          </a:r>
        </a:p>
      </xdr:txBody>
    </xdr:sp>
    <xdr:clientData/>
  </xdr:twoCellAnchor>
  <xdr:twoCellAnchor>
    <xdr:from>
      <xdr:col>3</xdr:col>
      <xdr:colOff>1444625</xdr:colOff>
      <xdr:row>9</xdr:row>
      <xdr:rowOff>561976</xdr:rowOff>
    </xdr:from>
    <xdr:to>
      <xdr:col>3</xdr:col>
      <xdr:colOff>1641475</xdr:colOff>
      <xdr:row>9</xdr:row>
      <xdr:rowOff>828676</xdr:rowOff>
    </xdr:to>
    <xdr:sp macro="" textlink="">
      <xdr:nvSpPr>
        <xdr:cNvPr id="5" name="CaixaDeTexto 4"/>
        <xdr:cNvSpPr txBox="1"/>
      </xdr:nvSpPr>
      <xdr:spPr bwMode="auto">
        <a:xfrm>
          <a:off x="7058025" y="3279776"/>
          <a:ext cx="1968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latin typeface="Times New Roman" pitchFamily="18" charset="0"/>
              <a:cs typeface="Times New Roman" pitchFamily="18" charset="0"/>
            </a:rPr>
            <a:t>i</a:t>
          </a:r>
          <a:endParaRPr lang="pt-BR" sz="1200" b="0" i="1"/>
        </a:p>
      </xdr:txBody>
    </xdr:sp>
    <xdr:clientData/>
  </xdr:twoCellAnchor>
  <xdr:twoCellAnchor>
    <xdr:from>
      <xdr:col>11</xdr:col>
      <xdr:colOff>355600</xdr:colOff>
      <xdr:row>11</xdr:row>
      <xdr:rowOff>38100</xdr:rowOff>
    </xdr:from>
    <xdr:to>
      <xdr:col>13</xdr:col>
      <xdr:colOff>419099</xdr:colOff>
      <xdr:row>12</xdr:row>
      <xdr:rowOff>495300</xdr:rowOff>
    </xdr:to>
    <xdr:sp macro="" textlink="">
      <xdr:nvSpPr>
        <xdr:cNvPr id="6" name="CaixaDeTexto 5"/>
        <xdr:cNvSpPr txBox="1"/>
      </xdr:nvSpPr>
      <xdr:spPr>
        <a:xfrm>
          <a:off x="15214600" y="4597400"/>
          <a:ext cx="2108199" cy="1028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pt-BR" sz="1400"/>
            <a:t>Preencher</a:t>
          </a:r>
          <a:r>
            <a:rPr lang="pt-BR" sz="1400" baseline="0"/>
            <a:t> células em azul claro com os valores solicitados para o mês base de cálculo do capital</a:t>
          </a:r>
          <a:endParaRPr lang="pt-BR" sz="1400"/>
        </a:p>
      </xdr:txBody>
    </xdr:sp>
    <xdr:clientData/>
  </xdr:twoCellAnchor>
  <xdr:twoCellAnchor>
    <xdr:from>
      <xdr:col>7</xdr:col>
      <xdr:colOff>28575</xdr:colOff>
      <xdr:row>8</xdr:row>
      <xdr:rowOff>314325</xdr:rowOff>
    </xdr:from>
    <xdr:to>
      <xdr:col>10</xdr:col>
      <xdr:colOff>0</xdr:colOff>
      <xdr:row>9</xdr:row>
      <xdr:rowOff>1003300</xdr:rowOff>
    </xdr:to>
    <xdr:sp macro="" textlink="">
      <xdr:nvSpPr>
        <xdr:cNvPr id="5340" name="Retângulo 34"/>
        <xdr:cNvSpPr>
          <a:spLocks noChangeArrowheads="1"/>
        </xdr:cNvSpPr>
      </xdr:nvSpPr>
      <xdr:spPr bwMode="auto">
        <a:xfrm>
          <a:off x="11306175" y="2714625"/>
          <a:ext cx="3451225" cy="1006475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  <xdr:twoCellAnchor>
    <xdr:from>
      <xdr:col>7</xdr:col>
      <xdr:colOff>295275</xdr:colOff>
      <xdr:row>9</xdr:row>
      <xdr:rowOff>66675</xdr:rowOff>
    </xdr:from>
    <xdr:to>
      <xdr:col>9</xdr:col>
      <xdr:colOff>511175</xdr:colOff>
      <xdr:row>9</xdr:row>
      <xdr:rowOff>930275</xdr:rowOff>
    </xdr:to>
    <xdr:sp macro="" textlink="">
      <xdr:nvSpPr>
        <xdr:cNvPr id="9" name="CaixaDeTexto 8"/>
        <xdr:cNvSpPr txBox="1"/>
      </xdr:nvSpPr>
      <xdr:spPr>
        <a:xfrm>
          <a:off x="11572875" y="2784475"/>
          <a:ext cx="3048000" cy="863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800" i="1">
              <a:latin typeface="+mn-lt"/>
            </a:rPr>
            <a:t>R.PMBC</a:t>
          </a:r>
          <a:r>
            <a:rPr lang="pt-BR" sz="1800" i="1" baseline="-25000">
              <a:latin typeface="+mn-lt"/>
            </a:rPr>
            <a:t>2</a:t>
          </a:r>
          <a:r>
            <a:rPr lang="pt-BR" sz="1800">
              <a:latin typeface="+mn-lt"/>
            </a:rPr>
            <a:t> </a:t>
          </a:r>
          <a:r>
            <a:rPr lang="pt-BR" sz="1100">
              <a:latin typeface="+mn-lt"/>
            </a:rPr>
            <a:t> </a:t>
          </a:r>
          <a:r>
            <a:rPr lang="pt-BR" sz="1600">
              <a:latin typeface="+mn-lt"/>
            </a:rPr>
            <a:t>=  </a:t>
          </a:r>
          <a:r>
            <a:rPr lang="el-GR" sz="4000">
              <a:latin typeface="+mn-lt"/>
            </a:rPr>
            <a:t>Σ</a:t>
          </a:r>
          <a:r>
            <a:rPr lang="el-GR" sz="1600">
              <a:latin typeface="+mn-lt"/>
            </a:rPr>
            <a:t> </a:t>
          </a:r>
          <a:r>
            <a:rPr lang="pt-BR" sz="1600" i="1">
              <a:latin typeface="+mn-lt"/>
            </a:rPr>
            <a:t>base</a:t>
          </a:r>
          <a:r>
            <a:rPr lang="pt-BR" sz="1600" i="1" baseline="-25000">
              <a:latin typeface="Times New Roman" pitchFamily="18" charset="0"/>
              <a:cs typeface="Times New Roman" pitchFamily="18" charset="0"/>
            </a:rPr>
            <a:t>j</a:t>
          </a:r>
          <a:r>
            <a:rPr lang="pt-BR" sz="1600" i="1">
              <a:latin typeface="+mn-lt"/>
            </a:rPr>
            <a:t> x fator</a:t>
          </a:r>
          <a:r>
            <a:rPr lang="pt-BR" sz="1600" i="1" baseline="-25000">
              <a:latin typeface="Times New Roman" pitchFamily="18" charset="0"/>
              <a:cs typeface="Times New Roman" pitchFamily="18" charset="0"/>
            </a:rPr>
            <a:t>j</a:t>
          </a:r>
        </a:p>
      </xdr:txBody>
    </xdr:sp>
    <xdr:clientData/>
  </xdr:twoCellAnchor>
  <xdr:twoCellAnchor>
    <xdr:from>
      <xdr:col>0</xdr:col>
      <xdr:colOff>9525</xdr:colOff>
      <xdr:row>9</xdr:row>
      <xdr:rowOff>0</xdr:rowOff>
    </xdr:from>
    <xdr:to>
      <xdr:col>2</xdr:col>
      <xdr:colOff>9525</xdr:colOff>
      <xdr:row>9</xdr:row>
      <xdr:rowOff>1009650</xdr:rowOff>
    </xdr:to>
    <xdr:sp macro="" textlink="">
      <xdr:nvSpPr>
        <xdr:cNvPr id="5342" name="Retângulo 34"/>
        <xdr:cNvSpPr>
          <a:spLocks noChangeArrowheads="1"/>
        </xdr:cNvSpPr>
      </xdr:nvSpPr>
      <xdr:spPr bwMode="auto">
        <a:xfrm>
          <a:off x="9525" y="2717800"/>
          <a:ext cx="3429000" cy="1009650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  <xdr:twoCellAnchor>
    <xdr:from>
      <xdr:col>7</xdr:col>
      <xdr:colOff>1485900</xdr:colOff>
      <xdr:row>9</xdr:row>
      <xdr:rowOff>584200</xdr:rowOff>
    </xdr:from>
    <xdr:to>
      <xdr:col>7</xdr:col>
      <xdr:colOff>1682750</xdr:colOff>
      <xdr:row>9</xdr:row>
      <xdr:rowOff>850900</xdr:rowOff>
    </xdr:to>
    <xdr:sp macro="" textlink="">
      <xdr:nvSpPr>
        <xdr:cNvPr id="13" name="CaixaDeTexto 12"/>
        <xdr:cNvSpPr txBox="1"/>
      </xdr:nvSpPr>
      <xdr:spPr bwMode="auto">
        <a:xfrm>
          <a:off x="12763500" y="3302000"/>
          <a:ext cx="1968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latin typeface="Times New Roman" pitchFamily="18" charset="0"/>
              <a:cs typeface="Times New Roman" pitchFamily="18" charset="0"/>
            </a:rPr>
            <a:t>j</a:t>
          </a:r>
          <a:endParaRPr lang="pt-BR" sz="1200" b="0" i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812801</xdr:colOff>
      <xdr:row>6</xdr:row>
      <xdr:rowOff>0</xdr:rowOff>
    </xdr:from>
    <xdr:to>
      <xdr:col>4</xdr:col>
      <xdr:colOff>469900</xdr:colOff>
      <xdr:row>8</xdr:row>
      <xdr:rowOff>142875</xdr:rowOff>
    </xdr:to>
    <xdr:sp macro="" textlink="">
      <xdr:nvSpPr>
        <xdr:cNvPr id="6201" name="Retângulo 34"/>
        <xdr:cNvSpPr>
          <a:spLocks noChangeArrowheads="1"/>
        </xdr:cNvSpPr>
      </xdr:nvSpPr>
      <xdr:spPr bwMode="auto">
        <a:xfrm>
          <a:off x="4521201" y="1485900"/>
          <a:ext cx="3225799" cy="777875"/>
        </a:xfrm>
        <a:prstGeom prst="rect">
          <a:avLst/>
        </a:prstGeom>
        <a:noFill/>
        <a:ln w="9525" algn="ctr">
          <a:solidFill>
            <a:srgbClr val="254061"/>
          </a:solidFill>
          <a:round/>
          <a:headEnd/>
          <a:tailEnd/>
        </a:ln>
      </xdr:spPr>
    </xdr:sp>
    <xdr:clientData/>
  </xdr:twoCellAnchor>
  <xdr:twoCellAnchor editAs="absolute">
    <xdr:from>
      <xdr:col>2</xdr:col>
      <xdr:colOff>847727</xdr:colOff>
      <xdr:row>5</xdr:row>
      <xdr:rowOff>320675</xdr:rowOff>
    </xdr:from>
    <xdr:to>
      <xdr:col>4</xdr:col>
      <xdr:colOff>431801</xdr:colOff>
      <xdr:row>7</xdr:row>
      <xdr:rowOff>279400</xdr:rowOff>
    </xdr:to>
    <xdr:sp macro="" textlink="">
      <xdr:nvSpPr>
        <xdr:cNvPr id="3" name="CaixaDeTexto 2"/>
        <xdr:cNvSpPr txBox="1"/>
      </xdr:nvSpPr>
      <xdr:spPr>
        <a:xfrm>
          <a:off x="4556127" y="1425575"/>
          <a:ext cx="3152774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600" i="1">
              <a:latin typeface="+mn-lt"/>
            </a:rPr>
            <a:t>R.PMBAC.pvgbl</a:t>
          </a:r>
          <a:r>
            <a:rPr lang="pt-BR" sz="1600">
              <a:latin typeface="+mn-lt"/>
            </a:rPr>
            <a:t> </a:t>
          </a:r>
          <a:r>
            <a:rPr lang="pt-BR" sz="1100">
              <a:latin typeface="+mn-lt"/>
            </a:rPr>
            <a:t> </a:t>
          </a:r>
          <a:r>
            <a:rPr lang="pt-BR" sz="1600">
              <a:latin typeface="+mn-lt"/>
            </a:rPr>
            <a:t>=  </a:t>
          </a:r>
          <a:r>
            <a:rPr lang="el-GR" sz="4000">
              <a:latin typeface="+mn-lt"/>
            </a:rPr>
            <a:t>Σ</a:t>
          </a:r>
          <a:r>
            <a:rPr lang="el-GR" sz="1600">
              <a:latin typeface="+mn-lt"/>
            </a:rPr>
            <a:t> </a:t>
          </a:r>
          <a:r>
            <a:rPr lang="pt-BR" sz="1600" i="1">
              <a:latin typeface="+mn-lt"/>
            </a:rPr>
            <a:t>base</a:t>
          </a:r>
          <a:r>
            <a:rPr lang="pt-BR" sz="1600" i="1" baseline="-25000">
              <a:latin typeface="Times New Roman" pitchFamily="18" charset="0"/>
              <a:cs typeface="Times New Roman" pitchFamily="18" charset="0"/>
            </a:rPr>
            <a:t>i</a:t>
          </a:r>
          <a:r>
            <a:rPr lang="pt-BR" sz="1600" i="1">
              <a:latin typeface="+mn-lt"/>
            </a:rPr>
            <a:t> x fator</a:t>
          </a:r>
          <a:r>
            <a:rPr lang="pt-BR" sz="1600" i="1" baseline="-25000">
              <a:latin typeface="Times New Roman" pitchFamily="18" charset="0"/>
              <a:cs typeface="Times New Roman" pitchFamily="18" charset="0"/>
            </a:rPr>
            <a:t>i</a:t>
          </a:r>
        </a:p>
      </xdr:txBody>
    </xdr:sp>
    <xdr:clientData/>
  </xdr:twoCellAnchor>
  <xdr:twoCellAnchor editAs="absolute">
    <xdr:from>
      <xdr:col>3</xdr:col>
      <xdr:colOff>603250</xdr:colOff>
      <xdr:row>7</xdr:row>
      <xdr:rowOff>101601</xdr:rowOff>
    </xdr:from>
    <xdr:to>
      <xdr:col>3</xdr:col>
      <xdr:colOff>800100</xdr:colOff>
      <xdr:row>8</xdr:row>
      <xdr:rowOff>50801</xdr:rowOff>
    </xdr:to>
    <xdr:sp macro="" textlink="">
      <xdr:nvSpPr>
        <xdr:cNvPr id="4" name="CaixaDeTexto 3"/>
        <xdr:cNvSpPr txBox="1"/>
      </xdr:nvSpPr>
      <xdr:spPr bwMode="auto">
        <a:xfrm>
          <a:off x="6165850" y="1905001"/>
          <a:ext cx="1968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200" b="0" i="1">
              <a:latin typeface="Times New Roman" pitchFamily="18" charset="0"/>
              <a:cs typeface="Times New Roman" pitchFamily="18" charset="0"/>
            </a:rPr>
            <a:t>i</a:t>
          </a:r>
          <a:endParaRPr lang="pt-BR" sz="1200" b="0" i="1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8"/>
  <sheetViews>
    <sheetView showGridLines="0" tabSelected="1" zoomScale="75" zoomScaleNormal="75" workbookViewId="0">
      <selection activeCell="B12" sqref="B12"/>
    </sheetView>
  </sheetViews>
  <sheetFormatPr defaultRowHeight="12.75" x14ac:dyDescent="0.2"/>
  <cols>
    <col min="1" max="2" width="19.7109375" style="3" customWidth="1"/>
    <col min="3" max="4" width="16.7109375" style="3" customWidth="1"/>
    <col min="5" max="5" width="32.7109375" style="3" customWidth="1"/>
    <col min="6" max="23" width="9.140625" style="3"/>
    <col min="24" max="24" width="10.7109375" style="3" customWidth="1"/>
    <col min="25" max="25" width="25.7109375" style="3" customWidth="1"/>
    <col min="26" max="42" width="24.7109375" style="3" customWidth="1"/>
    <col min="43" max="43" width="10.7109375" style="3" customWidth="1"/>
    <col min="44" max="44" width="25.7109375" style="3" customWidth="1"/>
    <col min="45" max="61" width="24.7109375" style="3" customWidth="1"/>
    <col min="62" max="91" width="9.28515625" style="3" bestFit="1" customWidth="1"/>
    <col min="92" max="238" width="9.140625" style="3"/>
    <col min="239" max="240" width="7.140625" style="3" customWidth="1"/>
    <col min="241" max="241" width="15" style="3" bestFit="1" customWidth="1"/>
    <col min="242" max="242" width="12.42578125" style="3" customWidth="1"/>
    <col min="243" max="16384" width="9.140625" style="3"/>
  </cols>
  <sheetData>
    <row r="1" spans="1:62" ht="24.95" customHeight="1" x14ac:dyDescent="0.2">
      <c r="A1" s="1" t="s">
        <v>10</v>
      </c>
    </row>
    <row r="2" spans="1:62" ht="21.95" hidden="1" customHeight="1" x14ac:dyDescent="0.2">
      <c r="A2" s="4"/>
    </row>
    <row r="3" spans="1:62" ht="21.95" customHeight="1" x14ac:dyDescent="0.2">
      <c r="A3" s="4" t="s">
        <v>154</v>
      </c>
    </row>
    <row r="4" spans="1:62" ht="24.95" customHeight="1" x14ac:dyDescent="0.2">
      <c r="A4" s="3" t="s">
        <v>8</v>
      </c>
    </row>
    <row r="5" spans="1:62" ht="24.95" customHeight="1" x14ac:dyDescent="0.2"/>
    <row r="6" spans="1:62" ht="30" customHeight="1" x14ac:dyDescent="0.2">
      <c r="A6" s="226" t="s">
        <v>11</v>
      </c>
      <c r="B6" s="226"/>
    </row>
    <row r="7" spans="1:62" ht="24.95" customHeight="1" x14ac:dyDescent="0.2">
      <c r="A7" s="172" t="s">
        <v>0</v>
      </c>
      <c r="B7" s="172" t="s">
        <v>1</v>
      </c>
      <c r="E7" s="219" t="s">
        <v>9</v>
      </c>
      <c r="G7" s="5"/>
      <c r="H7" s="5"/>
      <c r="I7" s="5"/>
      <c r="J7" s="5"/>
      <c r="K7" s="5"/>
      <c r="L7" s="5"/>
      <c r="M7" s="5"/>
      <c r="N7" s="5"/>
      <c r="O7" s="5"/>
    </row>
    <row r="8" spans="1:62" ht="24.95" customHeight="1" x14ac:dyDescent="0.2">
      <c r="A8" s="173">
        <f>(SUM(Z12:AP28))^(1/2)</f>
        <v>0</v>
      </c>
      <c r="B8" s="173">
        <f>(SUM(AS12:BI28))^(1/2)</f>
        <v>0</v>
      </c>
      <c r="G8" s="7"/>
      <c r="H8" s="7"/>
      <c r="I8" s="7"/>
      <c r="J8" s="5"/>
      <c r="K8" s="8"/>
      <c r="L8" s="9"/>
      <c r="M8" s="5"/>
      <c r="N8" s="5"/>
      <c r="O8" s="5"/>
      <c r="BJ8" s="15"/>
    </row>
    <row r="9" spans="1:62" ht="39.950000000000003" customHeight="1" x14ac:dyDescent="0.2">
      <c r="A9" s="5"/>
      <c r="B9" s="10"/>
      <c r="C9" s="6"/>
      <c r="D9" s="6"/>
      <c r="E9" s="8"/>
      <c r="F9" s="5"/>
      <c r="G9" s="5"/>
      <c r="H9" s="5"/>
      <c r="I9" s="5"/>
      <c r="J9" s="5"/>
      <c r="K9" s="5"/>
      <c r="L9" s="5"/>
      <c r="M9" s="5"/>
      <c r="N9" s="5"/>
    </row>
    <row r="10" spans="1:62" s="20" customFormat="1" ht="35.1" customHeight="1" thickBot="1" x14ac:dyDescent="0.25">
      <c r="A10" s="227" t="s">
        <v>98</v>
      </c>
      <c r="B10" s="229" t="s">
        <v>94</v>
      </c>
      <c r="C10" s="230" t="s">
        <v>95</v>
      </c>
      <c r="D10" s="231"/>
      <c r="F10" s="232" t="s">
        <v>153</v>
      </c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Y10" s="224"/>
      <c r="Z10" s="18" t="s">
        <v>96</v>
      </c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R10" s="224"/>
      <c r="AS10" s="18" t="s">
        <v>97</v>
      </c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</row>
    <row r="11" spans="1:62" s="20" customFormat="1" ht="30" customHeight="1" thickBot="1" x14ac:dyDescent="0.25">
      <c r="A11" s="228"/>
      <c r="B11" s="229"/>
      <c r="C11" s="171" t="s">
        <v>0</v>
      </c>
      <c r="D11" s="24" t="s">
        <v>1</v>
      </c>
      <c r="F11" s="14"/>
      <c r="G11" s="35">
        <v>1</v>
      </c>
      <c r="H11" s="36">
        <f>G11+1</f>
        <v>2</v>
      </c>
      <c r="I11" s="36">
        <f t="shared" ref="I11:W11" si="0">H11+1</f>
        <v>3</v>
      </c>
      <c r="J11" s="36">
        <f t="shared" si="0"/>
        <v>4</v>
      </c>
      <c r="K11" s="36">
        <f t="shared" si="0"/>
        <v>5</v>
      </c>
      <c r="L11" s="36">
        <f t="shared" si="0"/>
        <v>6</v>
      </c>
      <c r="M11" s="36">
        <f t="shared" si="0"/>
        <v>7</v>
      </c>
      <c r="N11" s="36">
        <f t="shared" si="0"/>
        <v>8</v>
      </c>
      <c r="O11" s="36">
        <f t="shared" si="0"/>
        <v>9</v>
      </c>
      <c r="P11" s="36">
        <f t="shared" si="0"/>
        <v>10</v>
      </c>
      <c r="Q11" s="36">
        <f t="shared" si="0"/>
        <v>11</v>
      </c>
      <c r="R11" s="36">
        <f t="shared" si="0"/>
        <v>12</v>
      </c>
      <c r="S11" s="36">
        <f t="shared" si="0"/>
        <v>13</v>
      </c>
      <c r="T11" s="36">
        <f t="shared" si="0"/>
        <v>14</v>
      </c>
      <c r="U11" s="36">
        <f t="shared" si="0"/>
        <v>15</v>
      </c>
      <c r="V11" s="36">
        <f t="shared" si="0"/>
        <v>16</v>
      </c>
      <c r="W11" s="37">
        <f t="shared" si="0"/>
        <v>17</v>
      </c>
      <c r="Y11" s="225"/>
      <c r="Z11" s="19">
        <f>Y12</f>
        <v>0</v>
      </c>
      <c r="AA11" s="19">
        <f>Y13</f>
        <v>0</v>
      </c>
      <c r="AB11" s="19">
        <f>Y14</f>
        <v>0</v>
      </c>
      <c r="AC11" s="19">
        <f>Y15</f>
        <v>0</v>
      </c>
      <c r="AD11" s="19">
        <f>Y16</f>
        <v>0</v>
      </c>
      <c r="AE11" s="19">
        <f>Y17</f>
        <v>0</v>
      </c>
      <c r="AF11" s="19">
        <f>Y18</f>
        <v>0</v>
      </c>
      <c r="AG11" s="19">
        <f>Y19</f>
        <v>0</v>
      </c>
      <c r="AH11" s="19">
        <f>Y20</f>
        <v>0</v>
      </c>
      <c r="AI11" s="19">
        <f>Y21</f>
        <v>0</v>
      </c>
      <c r="AJ11" s="19">
        <f>Y22</f>
        <v>0</v>
      </c>
      <c r="AK11" s="19">
        <f>Y23</f>
        <v>0</v>
      </c>
      <c r="AL11" s="19">
        <f>Y24</f>
        <v>0</v>
      </c>
      <c r="AM11" s="19">
        <f>Y25</f>
        <v>0</v>
      </c>
      <c r="AN11" s="19">
        <f>Y26</f>
        <v>0</v>
      </c>
      <c r="AO11" s="19">
        <f>Y27</f>
        <v>0</v>
      </c>
      <c r="AP11" s="19">
        <f>Y28</f>
        <v>0</v>
      </c>
      <c r="AR11" s="225"/>
      <c r="AS11" s="19">
        <f>AR12</f>
        <v>0</v>
      </c>
      <c r="AT11" s="19">
        <f>AR13</f>
        <v>0</v>
      </c>
      <c r="AU11" s="19">
        <f>AR14</f>
        <v>0</v>
      </c>
      <c r="AV11" s="19">
        <f>AR15</f>
        <v>0</v>
      </c>
      <c r="AW11" s="19">
        <f>AR16</f>
        <v>0</v>
      </c>
      <c r="AX11" s="19">
        <f>AR17</f>
        <v>0</v>
      </c>
      <c r="AY11" s="19">
        <f>AR18</f>
        <v>0</v>
      </c>
      <c r="AZ11" s="19">
        <f>AR19</f>
        <v>0</v>
      </c>
      <c r="BA11" s="19">
        <f>AR20</f>
        <v>0</v>
      </c>
      <c r="BB11" s="19">
        <f>AR21</f>
        <v>0</v>
      </c>
      <c r="BC11" s="19">
        <f>AR22</f>
        <v>0</v>
      </c>
      <c r="BD11" s="19">
        <f>AR23</f>
        <v>0</v>
      </c>
      <c r="BE11" s="19">
        <f>AR24</f>
        <v>0</v>
      </c>
      <c r="BF11" s="19">
        <f>AR25</f>
        <v>0</v>
      </c>
      <c r="BG11" s="19">
        <f>AR26</f>
        <v>0</v>
      </c>
      <c r="BH11" s="19">
        <f>AR27</f>
        <v>0</v>
      </c>
      <c r="BI11" s="19">
        <f>AR28</f>
        <v>0</v>
      </c>
    </row>
    <row r="12" spans="1:62" s="20" customFormat="1" ht="21" customHeight="1" x14ac:dyDescent="0.2">
      <c r="A12" s="12">
        <v>1</v>
      </c>
      <c r="B12" s="169"/>
      <c r="C12" s="170">
        <v>0.18</v>
      </c>
      <c r="D12" s="170">
        <v>0.17</v>
      </c>
      <c r="E12" s="23"/>
      <c r="F12" s="13">
        <v>1</v>
      </c>
      <c r="G12" s="27">
        <v>1</v>
      </c>
      <c r="H12" s="11">
        <v>0.5</v>
      </c>
      <c r="I12" s="11">
        <v>0.45</v>
      </c>
      <c r="J12" s="11">
        <v>0.06</v>
      </c>
      <c r="K12" s="11">
        <v>-0.12</v>
      </c>
      <c r="L12" s="11">
        <v>0.48</v>
      </c>
      <c r="M12" s="11">
        <v>0.24</v>
      </c>
      <c r="N12" s="11">
        <v>0.35</v>
      </c>
      <c r="O12" s="11">
        <v>0.46</v>
      </c>
      <c r="P12" s="11">
        <v>0.44</v>
      </c>
      <c r="Q12" s="11">
        <v>0.18</v>
      </c>
      <c r="R12" s="11">
        <v>-0.03</v>
      </c>
      <c r="S12" s="11">
        <v>-0.01</v>
      </c>
      <c r="T12" s="11">
        <v>0.33</v>
      </c>
      <c r="U12" s="11">
        <v>0.04</v>
      </c>
      <c r="V12" s="11">
        <v>0.18</v>
      </c>
      <c r="W12" s="29">
        <v>0.24</v>
      </c>
      <c r="Y12" s="38">
        <f t="shared" ref="Y12:Y28" si="1">B12*C12</f>
        <v>0</v>
      </c>
      <c r="Z12" s="16">
        <f t="shared" ref="Z12:AO27" si="2">$Y12*Z$11*G12</f>
        <v>0</v>
      </c>
      <c r="AA12" s="16">
        <f t="shared" si="2"/>
        <v>0</v>
      </c>
      <c r="AB12" s="16">
        <f t="shared" si="2"/>
        <v>0</v>
      </c>
      <c r="AC12" s="16">
        <f t="shared" si="2"/>
        <v>0</v>
      </c>
      <c r="AD12" s="16">
        <f t="shared" si="2"/>
        <v>0</v>
      </c>
      <c r="AE12" s="16">
        <f t="shared" si="2"/>
        <v>0</v>
      </c>
      <c r="AF12" s="16">
        <f t="shared" si="2"/>
        <v>0</v>
      </c>
      <c r="AG12" s="16">
        <f t="shared" si="2"/>
        <v>0</v>
      </c>
      <c r="AH12" s="16">
        <f t="shared" si="2"/>
        <v>0</v>
      </c>
      <c r="AI12" s="16">
        <f t="shared" si="2"/>
        <v>0</v>
      </c>
      <c r="AJ12" s="16">
        <f t="shared" si="2"/>
        <v>0</v>
      </c>
      <c r="AK12" s="16">
        <f t="shared" si="2"/>
        <v>0</v>
      </c>
      <c r="AL12" s="16">
        <f t="shared" si="2"/>
        <v>0</v>
      </c>
      <c r="AM12" s="16">
        <f t="shared" si="2"/>
        <v>0</v>
      </c>
      <c r="AN12" s="16">
        <f t="shared" si="2"/>
        <v>0</v>
      </c>
      <c r="AO12" s="16">
        <f t="shared" si="2"/>
        <v>0</v>
      </c>
      <c r="AP12" s="16">
        <f t="shared" ref="AP12:AP28" si="3">$Y12*AP$11*W12</f>
        <v>0</v>
      </c>
      <c r="AR12" s="38">
        <f t="shared" ref="AR12:AR28" si="4">B12*D12</f>
        <v>0</v>
      </c>
      <c r="AS12" s="16">
        <f t="shared" ref="AS12:BH27" si="5">$AR12*AS$11*G12</f>
        <v>0</v>
      </c>
      <c r="AT12" s="16">
        <f t="shared" si="5"/>
        <v>0</v>
      </c>
      <c r="AU12" s="16">
        <f t="shared" si="5"/>
        <v>0</v>
      </c>
      <c r="AV12" s="16">
        <f t="shared" si="5"/>
        <v>0</v>
      </c>
      <c r="AW12" s="16">
        <f t="shared" si="5"/>
        <v>0</v>
      </c>
      <c r="AX12" s="16">
        <f t="shared" si="5"/>
        <v>0</v>
      </c>
      <c r="AY12" s="16">
        <f t="shared" si="5"/>
        <v>0</v>
      </c>
      <c r="AZ12" s="16">
        <f t="shared" si="5"/>
        <v>0</v>
      </c>
      <c r="BA12" s="16">
        <f t="shared" si="5"/>
        <v>0</v>
      </c>
      <c r="BB12" s="16">
        <f t="shared" si="5"/>
        <v>0</v>
      </c>
      <c r="BC12" s="16">
        <f t="shared" si="5"/>
        <v>0</v>
      </c>
      <c r="BD12" s="16">
        <f t="shared" si="5"/>
        <v>0</v>
      </c>
      <c r="BE12" s="16">
        <f t="shared" si="5"/>
        <v>0</v>
      </c>
      <c r="BF12" s="16">
        <f t="shared" si="5"/>
        <v>0</v>
      </c>
      <c r="BG12" s="16">
        <f t="shared" si="5"/>
        <v>0</v>
      </c>
      <c r="BH12" s="16">
        <f t="shared" si="5"/>
        <v>0</v>
      </c>
      <c r="BI12" s="16">
        <f t="shared" ref="BI12:BI28" si="6">$AR12*BI$11*W12</f>
        <v>0</v>
      </c>
    </row>
    <row r="13" spans="1:62" s="20" customFormat="1" ht="21" customHeight="1" x14ac:dyDescent="0.2">
      <c r="A13" s="12">
        <v>2</v>
      </c>
      <c r="B13" s="169"/>
      <c r="C13" s="170">
        <v>0.31</v>
      </c>
      <c r="D13" s="170">
        <v>0.3</v>
      </c>
      <c r="E13" s="23"/>
      <c r="F13" s="13">
        <f>F12+1</f>
        <v>2</v>
      </c>
      <c r="G13" s="26">
        <v>0.5</v>
      </c>
      <c r="H13" s="170">
        <v>1</v>
      </c>
      <c r="I13" s="170">
        <v>0.31</v>
      </c>
      <c r="J13" s="170">
        <v>0.24</v>
      </c>
      <c r="K13" s="170">
        <v>0.04</v>
      </c>
      <c r="L13" s="170">
        <v>0.32</v>
      </c>
      <c r="M13" s="170">
        <v>-0.04</v>
      </c>
      <c r="N13" s="170">
        <v>0.05</v>
      </c>
      <c r="O13" s="170">
        <v>0.11</v>
      </c>
      <c r="P13" s="170">
        <v>0.39</v>
      </c>
      <c r="Q13" s="170">
        <v>0.18</v>
      </c>
      <c r="R13" s="170">
        <v>0.33</v>
      </c>
      <c r="S13" s="170">
        <v>-7.0000000000000007E-2</v>
      </c>
      <c r="T13" s="170">
        <v>0.05</v>
      </c>
      <c r="U13" s="170">
        <v>-0.28999999999999998</v>
      </c>
      <c r="V13" s="170">
        <v>0.31</v>
      </c>
      <c r="W13" s="30">
        <v>0.06</v>
      </c>
      <c r="Y13" s="38">
        <f t="shared" si="1"/>
        <v>0</v>
      </c>
      <c r="Z13" s="16">
        <f t="shared" si="2"/>
        <v>0</v>
      </c>
      <c r="AA13" s="16">
        <f t="shared" si="2"/>
        <v>0</v>
      </c>
      <c r="AB13" s="16">
        <f t="shared" si="2"/>
        <v>0</v>
      </c>
      <c r="AC13" s="16">
        <f t="shared" si="2"/>
        <v>0</v>
      </c>
      <c r="AD13" s="16">
        <f t="shared" si="2"/>
        <v>0</v>
      </c>
      <c r="AE13" s="16">
        <f t="shared" si="2"/>
        <v>0</v>
      </c>
      <c r="AF13" s="16">
        <f t="shared" si="2"/>
        <v>0</v>
      </c>
      <c r="AG13" s="16">
        <f t="shared" si="2"/>
        <v>0</v>
      </c>
      <c r="AH13" s="16">
        <f t="shared" si="2"/>
        <v>0</v>
      </c>
      <c r="AI13" s="16">
        <f t="shared" si="2"/>
        <v>0</v>
      </c>
      <c r="AJ13" s="16">
        <f t="shared" si="2"/>
        <v>0</v>
      </c>
      <c r="AK13" s="16">
        <f t="shared" si="2"/>
        <v>0</v>
      </c>
      <c r="AL13" s="16">
        <f t="shared" si="2"/>
        <v>0</v>
      </c>
      <c r="AM13" s="16">
        <f t="shared" si="2"/>
        <v>0</v>
      </c>
      <c r="AN13" s="16">
        <f t="shared" si="2"/>
        <v>0</v>
      </c>
      <c r="AO13" s="16">
        <f t="shared" si="2"/>
        <v>0</v>
      </c>
      <c r="AP13" s="16">
        <f t="shared" si="3"/>
        <v>0</v>
      </c>
      <c r="AR13" s="38">
        <f t="shared" si="4"/>
        <v>0</v>
      </c>
      <c r="AS13" s="16">
        <f t="shared" si="5"/>
        <v>0</v>
      </c>
      <c r="AT13" s="16">
        <f t="shared" si="5"/>
        <v>0</v>
      </c>
      <c r="AU13" s="16">
        <f t="shared" si="5"/>
        <v>0</v>
      </c>
      <c r="AV13" s="16">
        <f t="shared" si="5"/>
        <v>0</v>
      </c>
      <c r="AW13" s="16">
        <f t="shared" si="5"/>
        <v>0</v>
      </c>
      <c r="AX13" s="16">
        <f t="shared" si="5"/>
        <v>0</v>
      </c>
      <c r="AY13" s="16">
        <f t="shared" si="5"/>
        <v>0</v>
      </c>
      <c r="AZ13" s="16">
        <f t="shared" si="5"/>
        <v>0</v>
      </c>
      <c r="BA13" s="16">
        <f t="shared" si="5"/>
        <v>0</v>
      </c>
      <c r="BB13" s="16">
        <f t="shared" si="5"/>
        <v>0</v>
      </c>
      <c r="BC13" s="16">
        <f t="shared" si="5"/>
        <v>0</v>
      </c>
      <c r="BD13" s="16">
        <f t="shared" si="5"/>
        <v>0</v>
      </c>
      <c r="BE13" s="16">
        <f t="shared" si="5"/>
        <v>0</v>
      </c>
      <c r="BF13" s="16">
        <f t="shared" si="5"/>
        <v>0</v>
      </c>
      <c r="BG13" s="16">
        <f t="shared" si="5"/>
        <v>0</v>
      </c>
      <c r="BH13" s="16">
        <f t="shared" si="5"/>
        <v>0</v>
      </c>
      <c r="BI13" s="16">
        <f t="shared" si="6"/>
        <v>0</v>
      </c>
    </row>
    <row r="14" spans="1:62" s="20" customFormat="1" ht="21" customHeight="1" x14ac:dyDescent="0.2">
      <c r="A14" s="12">
        <v>3</v>
      </c>
      <c r="B14" s="169"/>
      <c r="C14" s="170">
        <v>0.3</v>
      </c>
      <c r="D14" s="170">
        <v>0.27</v>
      </c>
      <c r="E14" s="23"/>
      <c r="F14" s="13">
        <f t="shared" ref="F14:F28" si="7">F13+1</f>
        <v>3</v>
      </c>
      <c r="G14" s="26">
        <v>0.45</v>
      </c>
      <c r="H14" s="170">
        <v>0.31</v>
      </c>
      <c r="I14" s="170">
        <v>1</v>
      </c>
      <c r="J14" s="170">
        <v>-0.33</v>
      </c>
      <c r="K14" s="170">
        <v>-0.06</v>
      </c>
      <c r="L14" s="170">
        <v>0.27</v>
      </c>
      <c r="M14" s="170">
        <v>0.12</v>
      </c>
      <c r="N14" s="170">
        <v>0.14000000000000001</v>
      </c>
      <c r="O14" s="170">
        <v>0.31</v>
      </c>
      <c r="P14" s="170">
        <v>0.44</v>
      </c>
      <c r="Q14" s="170">
        <v>0.22</v>
      </c>
      <c r="R14" s="170">
        <v>-0.03</v>
      </c>
      <c r="S14" s="170">
        <v>7.0000000000000007E-2</v>
      </c>
      <c r="T14" s="170">
        <v>-0.01</v>
      </c>
      <c r="U14" s="170">
        <v>0</v>
      </c>
      <c r="V14" s="170">
        <v>0.17</v>
      </c>
      <c r="W14" s="30">
        <v>0.01</v>
      </c>
      <c r="Y14" s="38">
        <f t="shared" si="1"/>
        <v>0</v>
      </c>
      <c r="Z14" s="16">
        <f t="shared" si="2"/>
        <v>0</v>
      </c>
      <c r="AA14" s="16">
        <f t="shared" si="2"/>
        <v>0</v>
      </c>
      <c r="AB14" s="16">
        <f t="shared" si="2"/>
        <v>0</v>
      </c>
      <c r="AC14" s="16">
        <f t="shared" si="2"/>
        <v>0</v>
      </c>
      <c r="AD14" s="16">
        <f t="shared" si="2"/>
        <v>0</v>
      </c>
      <c r="AE14" s="16">
        <f t="shared" si="2"/>
        <v>0</v>
      </c>
      <c r="AF14" s="16">
        <f t="shared" si="2"/>
        <v>0</v>
      </c>
      <c r="AG14" s="16">
        <f t="shared" si="2"/>
        <v>0</v>
      </c>
      <c r="AH14" s="16">
        <f t="shared" si="2"/>
        <v>0</v>
      </c>
      <c r="AI14" s="16">
        <f t="shared" si="2"/>
        <v>0</v>
      </c>
      <c r="AJ14" s="16">
        <f t="shared" si="2"/>
        <v>0</v>
      </c>
      <c r="AK14" s="16">
        <f t="shared" si="2"/>
        <v>0</v>
      </c>
      <c r="AL14" s="16">
        <f t="shared" si="2"/>
        <v>0</v>
      </c>
      <c r="AM14" s="16">
        <f t="shared" si="2"/>
        <v>0</v>
      </c>
      <c r="AN14" s="16">
        <f t="shared" si="2"/>
        <v>0</v>
      </c>
      <c r="AO14" s="16">
        <f t="shared" si="2"/>
        <v>0</v>
      </c>
      <c r="AP14" s="16">
        <f t="shared" si="3"/>
        <v>0</v>
      </c>
      <c r="AR14" s="38">
        <f t="shared" si="4"/>
        <v>0</v>
      </c>
      <c r="AS14" s="16">
        <f t="shared" si="5"/>
        <v>0</v>
      </c>
      <c r="AT14" s="16">
        <f t="shared" si="5"/>
        <v>0</v>
      </c>
      <c r="AU14" s="16">
        <f t="shared" si="5"/>
        <v>0</v>
      </c>
      <c r="AV14" s="16">
        <f t="shared" si="5"/>
        <v>0</v>
      </c>
      <c r="AW14" s="16">
        <f t="shared" si="5"/>
        <v>0</v>
      </c>
      <c r="AX14" s="16">
        <f t="shared" si="5"/>
        <v>0</v>
      </c>
      <c r="AY14" s="16">
        <f t="shared" si="5"/>
        <v>0</v>
      </c>
      <c r="AZ14" s="16">
        <f t="shared" si="5"/>
        <v>0</v>
      </c>
      <c r="BA14" s="16">
        <f t="shared" si="5"/>
        <v>0</v>
      </c>
      <c r="BB14" s="16">
        <f t="shared" si="5"/>
        <v>0</v>
      </c>
      <c r="BC14" s="16">
        <f t="shared" si="5"/>
        <v>0</v>
      </c>
      <c r="BD14" s="16">
        <f t="shared" si="5"/>
        <v>0</v>
      </c>
      <c r="BE14" s="16">
        <f t="shared" si="5"/>
        <v>0</v>
      </c>
      <c r="BF14" s="16">
        <f t="shared" si="5"/>
        <v>0</v>
      </c>
      <c r="BG14" s="16">
        <f t="shared" si="5"/>
        <v>0</v>
      </c>
      <c r="BH14" s="16">
        <f t="shared" si="5"/>
        <v>0</v>
      </c>
      <c r="BI14" s="16">
        <f t="shared" si="6"/>
        <v>0</v>
      </c>
    </row>
    <row r="15" spans="1:62" s="20" customFormat="1" ht="21" customHeight="1" x14ac:dyDescent="0.2">
      <c r="A15" s="12">
        <v>4</v>
      </c>
      <c r="B15" s="169"/>
      <c r="C15" s="170">
        <v>0.17</v>
      </c>
      <c r="D15" s="170">
        <v>0.15</v>
      </c>
      <c r="E15" s="23"/>
      <c r="F15" s="13">
        <f t="shared" si="7"/>
        <v>4</v>
      </c>
      <c r="G15" s="26">
        <v>0.06</v>
      </c>
      <c r="H15" s="170">
        <v>0.24</v>
      </c>
      <c r="I15" s="170">
        <v>-0.33</v>
      </c>
      <c r="J15" s="170">
        <v>1</v>
      </c>
      <c r="K15" s="170">
        <v>0.24</v>
      </c>
      <c r="L15" s="170">
        <v>0.03</v>
      </c>
      <c r="M15" s="170">
        <v>0.19</v>
      </c>
      <c r="N15" s="170">
        <v>0.09</v>
      </c>
      <c r="O15" s="170">
        <v>7.0000000000000007E-2</v>
      </c>
      <c r="P15" s="170">
        <v>0.01</v>
      </c>
      <c r="Q15" s="170">
        <v>-0.05</v>
      </c>
      <c r="R15" s="170">
        <v>0.16</v>
      </c>
      <c r="S15" s="170">
        <v>0.09</v>
      </c>
      <c r="T15" s="170">
        <v>0.21</v>
      </c>
      <c r="U15" s="170">
        <v>-0.15</v>
      </c>
      <c r="V15" s="170">
        <v>-0.15</v>
      </c>
      <c r="W15" s="30">
        <v>-0.03</v>
      </c>
      <c r="Y15" s="38">
        <f t="shared" si="1"/>
        <v>0</v>
      </c>
      <c r="Z15" s="16">
        <f t="shared" si="2"/>
        <v>0</v>
      </c>
      <c r="AA15" s="16">
        <f t="shared" si="2"/>
        <v>0</v>
      </c>
      <c r="AB15" s="16">
        <f t="shared" si="2"/>
        <v>0</v>
      </c>
      <c r="AC15" s="16">
        <f t="shared" si="2"/>
        <v>0</v>
      </c>
      <c r="AD15" s="16">
        <f t="shared" si="2"/>
        <v>0</v>
      </c>
      <c r="AE15" s="16">
        <f t="shared" si="2"/>
        <v>0</v>
      </c>
      <c r="AF15" s="16">
        <f t="shared" si="2"/>
        <v>0</v>
      </c>
      <c r="AG15" s="16">
        <f t="shared" si="2"/>
        <v>0</v>
      </c>
      <c r="AH15" s="16">
        <f t="shared" si="2"/>
        <v>0</v>
      </c>
      <c r="AI15" s="16">
        <f t="shared" si="2"/>
        <v>0</v>
      </c>
      <c r="AJ15" s="16">
        <f t="shared" si="2"/>
        <v>0</v>
      </c>
      <c r="AK15" s="16">
        <f t="shared" si="2"/>
        <v>0</v>
      </c>
      <c r="AL15" s="16">
        <f t="shared" si="2"/>
        <v>0</v>
      </c>
      <c r="AM15" s="16">
        <f t="shared" si="2"/>
        <v>0</v>
      </c>
      <c r="AN15" s="16">
        <f t="shared" si="2"/>
        <v>0</v>
      </c>
      <c r="AO15" s="16">
        <f t="shared" si="2"/>
        <v>0</v>
      </c>
      <c r="AP15" s="16">
        <f t="shared" si="3"/>
        <v>0</v>
      </c>
      <c r="AR15" s="38">
        <f t="shared" si="4"/>
        <v>0</v>
      </c>
      <c r="AS15" s="16">
        <f t="shared" si="5"/>
        <v>0</v>
      </c>
      <c r="AT15" s="16">
        <f t="shared" si="5"/>
        <v>0</v>
      </c>
      <c r="AU15" s="16">
        <f t="shared" si="5"/>
        <v>0</v>
      </c>
      <c r="AV15" s="16">
        <f t="shared" si="5"/>
        <v>0</v>
      </c>
      <c r="AW15" s="16">
        <f t="shared" si="5"/>
        <v>0</v>
      </c>
      <c r="AX15" s="16">
        <f t="shared" si="5"/>
        <v>0</v>
      </c>
      <c r="AY15" s="16">
        <f t="shared" si="5"/>
        <v>0</v>
      </c>
      <c r="AZ15" s="16">
        <f t="shared" si="5"/>
        <v>0</v>
      </c>
      <c r="BA15" s="16">
        <f t="shared" si="5"/>
        <v>0</v>
      </c>
      <c r="BB15" s="16">
        <f t="shared" si="5"/>
        <v>0</v>
      </c>
      <c r="BC15" s="16">
        <f t="shared" si="5"/>
        <v>0</v>
      </c>
      <c r="BD15" s="16">
        <f t="shared" si="5"/>
        <v>0</v>
      </c>
      <c r="BE15" s="16">
        <f t="shared" si="5"/>
        <v>0</v>
      </c>
      <c r="BF15" s="16">
        <f t="shared" si="5"/>
        <v>0</v>
      </c>
      <c r="BG15" s="16">
        <f t="shared" si="5"/>
        <v>0</v>
      </c>
      <c r="BH15" s="16">
        <f t="shared" si="5"/>
        <v>0</v>
      </c>
      <c r="BI15" s="16">
        <f t="shared" si="6"/>
        <v>0</v>
      </c>
    </row>
    <row r="16" spans="1:62" s="20" customFormat="1" ht="21" customHeight="1" x14ac:dyDescent="0.2">
      <c r="A16" s="12">
        <v>5</v>
      </c>
      <c r="B16" s="169"/>
      <c r="C16" s="170">
        <v>0.17</v>
      </c>
      <c r="D16" s="170">
        <v>0.15</v>
      </c>
      <c r="E16" s="23"/>
      <c r="F16" s="13">
        <f t="shared" si="7"/>
        <v>5</v>
      </c>
      <c r="G16" s="26">
        <v>-0.12</v>
      </c>
      <c r="H16" s="170">
        <v>0.04</v>
      </c>
      <c r="I16" s="170">
        <v>-0.06</v>
      </c>
      <c r="J16" s="170">
        <v>0.24</v>
      </c>
      <c r="K16" s="170">
        <v>1</v>
      </c>
      <c r="L16" s="170">
        <v>0.03</v>
      </c>
      <c r="M16" s="170">
        <v>-0.2</v>
      </c>
      <c r="N16" s="170">
        <v>-0.09</v>
      </c>
      <c r="O16" s="170">
        <v>-0.05</v>
      </c>
      <c r="P16" s="170">
        <v>-0.18</v>
      </c>
      <c r="Q16" s="170">
        <v>0.23</v>
      </c>
      <c r="R16" s="170">
        <v>0.17</v>
      </c>
      <c r="S16" s="170">
        <v>-0.05</v>
      </c>
      <c r="T16" s="170">
        <v>0.08</v>
      </c>
      <c r="U16" s="170">
        <v>0.06</v>
      </c>
      <c r="V16" s="170">
        <v>0.37</v>
      </c>
      <c r="W16" s="30">
        <v>0.02</v>
      </c>
      <c r="Y16" s="38">
        <f t="shared" si="1"/>
        <v>0</v>
      </c>
      <c r="Z16" s="16">
        <f t="shared" si="2"/>
        <v>0</v>
      </c>
      <c r="AA16" s="16">
        <f t="shared" si="2"/>
        <v>0</v>
      </c>
      <c r="AB16" s="16">
        <f t="shared" si="2"/>
        <v>0</v>
      </c>
      <c r="AC16" s="16">
        <f t="shared" si="2"/>
        <v>0</v>
      </c>
      <c r="AD16" s="16">
        <f t="shared" si="2"/>
        <v>0</v>
      </c>
      <c r="AE16" s="16">
        <f t="shared" si="2"/>
        <v>0</v>
      </c>
      <c r="AF16" s="16">
        <f t="shared" si="2"/>
        <v>0</v>
      </c>
      <c r="AG16" s="16">
        <f t="shared" si="2"/>
        <v>0</v>
      </c>
      <c r="AH16" s="16">
        <f t="shared" si="2"/>
        <v>0</v>
      </c>
      <c r="AI16" s="16">
        <f t="shared" si="2"/>
        <v>0</v>
      </c>
      <c r="AJ16" s="16">
        <f t="shared" si="2"/>
        <v>0</v>
      </c>
      <c r="AK16" s="16">
        <f t="shared" si="2"/>
        <v>0</v>
      </c>
      <c r="AL16" s="16">
        <f t="shared" si="2"/>
        <v>0</v>
      </c>
      <c r="AM16" s="16">
        <f t="shared" si="2"/>
        <v>0</v>
      </c>
      <c r="AN16" s="16">
        <f t="shared" si="2"/>
        <v>0</v>
      </c>
      <c r="AO16" s="16">
        <f t="shared" si="2"/>
        <v>0</v>
      </c>
      <c r="AP16" s="16">
        <f t="shared" si="3"/>
        <v>0</v>
      </c>
      <c r="AR16" s="38">
        <f t="shared" si="4"/>
        <v>0</v>
      </c>
      <c r="AS16" s="16">
        <f t="shared" si="5"/>
        <v>0</v>
      </c>
      <c r="AT16" s="16">
        <f t="shared" si="5"/>
        <v>0</v>
      </c>
      <c r="AU16" s="16">
        <f t="shared" si="5"/>
        <v>0</v>
      </c>
      <c r="AV16" s="16">
        <f t="shared" si="5"/>
        <v>0</v>
      </c>
      <c r="AW16" s="16">
        <f t="shared" si="5"/>
        <v>0</v>
      </c>
      <c r="AX16" s="16">
        <f t="shared" si="5"/>
        <v>0</v>
      </c>
      <c r="AY16" s="16">
        <f t="shared" si="5"/>
        <v>0</v>
      </c>
      <c r="AZ16" s="16">
        <f t="shared" si="5"/>
        <v>0</v>
      </c>
      <c r="BA16" s="16">
        <f t="shared" si="5"/>
        <v>0</v>
      </c>
      <c r="BB16" s="16">
        <f t="shared" si="5"/>
        <v>0</v>
      </c>
      <c r="BC16" s="16">
        <f t="shared" si="5"/>
        <v>0</v>
      </c>
      <c r="BD16" s="16">
        <f t="shared" si="5"/>
        <v>0</v>
      </c>
      <c r="BE16" s="16">
        <f t="shared" si="5"/>
        <v>0</v>
      </c>
      <c r="BF16" s="16">
        <f t="shared" si="5"/>
        <v>0</v>
      </c>
      <c r="BG16" s="16">
        <f t="shared" si="5"/>
        <v>0</v>
      </c>
      <c r="BH16" s="16">
        <f t="shared" si="5"/>
        <v>0</v>
      </c>
      <c r="BI16" s="16">
        <f t="shared" si="6"/>
        <v>0</v>
      </c>
    </row>
    <row r="17" spans="1:61" s="20" customFormat="1" ht="21" customHeight="1" x14ac:dyDescent="0.2">
      <c r="A17" s="12">
        <v>6</v>
      </c>
      <c r="B17" s="169"/>
      <c r="C17" s="170">
        <v>0.17</v>
      </c>
      <c r="D17" s="170">
        <v>0.15</v>
      </c>
      <c r="E17" s="23"/>
      <c r="F17" s="13">
        <f t="shared" si="7"/>
        <v>6</v>
      </c>
      <c r="G17" s="26">
        <v>0.48</v>
      </c>
      <c r="H17" s="170">
        <v>0.32</v>
      </c>
      <c r="I17" s="170">
        <v>0.27</v>
      </c>
      <c r="J17" s="170">
        <v>0.03</v>
      </c>
      <c r="K17" s="170">
        <v>0.03</v>
      </c>
      <c r="L17" s="170">
        <v>1</v>
      </c>
      <c r="M17" s="170">
        <v>0.1</v>
      </c>
      <c r="N17" s="170">
        <v>0.05</v>
      </c>
      <c r="O17" s="170">
        <v>0.32</v>
      </c>
      <c r="P17" s="170">
        <v>0.43</v>
      </c>
      <c r="Q17" s="170">
        <v>0.32</v>
      </c>
      <c r="R17" s="170">
        <v>-0.09</v>
      </c>
      <c r="S17" s="170">
        <v>-0.19</v>
      </c>
      <c r="T17" s="170">
        <v>0.02</v>
      </c>
      <c r="U17" s="170">
        <v>-0.09</v>
      </c>
      <c r="V17" s="170">
        <v>-0.19</v>
      </c>
      <c r="W17" s="30">
        <v>0.09</v>
      </c>
      <c r="Y17" s="38">
        <f t="shared" si="1"/>
        <v>0</v>
      </c>
      <c r="Z17" s="16">
        <f t="shared" si="2"/>
        <v>0</v>
      </c>
      <c r="AA17" s="16">
        <f t="shared" si="2"/>
        <v>0</v>
      </c>
      <c r="AB17" s="16">
        <f t="shared" si="2"/>
        <v>0</v>
      </c>
      <c r="AC17" s="16">
        <f t="shared" si="2"/>
        <v>0</v>
      </c>
      <c r="AD17" s="16">
        <f t="shared" si="2"/>
        <v>0</v>
      </c>
      <c r="AE17" s="16">
        <f t="shared" si="2"/>
        <v>0</v>
      </c>
      <c r="AF17" s="16">
        <f t="shared" si="2"/>
        <v>0</v>
      </c>
      <c r="AG17" s="16">
        <f t="shared" si="2"/>
        <v>0</v>
      </c>
      <c r="AH17" s="16">
        <f t="shared" si="2"/>
        <v>0</v>
      </c>
      <c r="AI17" s="16">
        <f t="shared" si="2"/>
        <v>0</v>
      </c>
      <c r="AJ17" s="16">
        <f t="shared" si="2"/>
        <v>0</v>
      </c>
      <c r="AK17" s="16">
        <f t="shared" si="2"/>
        <v>0</v>
      </c>
      <c r="AL17" s="16">
        <f t="shared" si="2"/>
        <v>0</v>
      </c>
      <c r="AM17" s="16">
        <f t="shared" si="2"/>
        <v>0</v>
      </c>
      <c r="AN17" s="16">
        <f t="shared" si="2"/>
        <v>0</v>
      </c>
      <c r="AO17" s="16">
        <f t="shared" si="2"/>
        <v>0</v>
      </c>
      <c r="AP17" s="16">
        <f t="shared" si="3"/>
        <v>0</v>
      </c>
      <c r="AR17" s="38">
        <f t="shared" si="4"/>
        <v>0</v>
      </c>
      <c r="AS17" s="16">
        <f t="shared" si="5"/>
        <v>0</v>
      </c>
      <c r="AT17" s="16">
        <f t="shared" si="5"/>
        <v>0</v>
      </c>
      <c r="AU17" s="16">
        <f t="shared" si="5"/>
        <v>0</v>
      </c>
      <c r="AV17" s="16">
        <f t="shared" si="5"/>
        <v>0</v>
      </c>
      <c r="AW17" s="16">
        <f t="shared" si="5"/>
        <v>0</v>
      </c>
      <c r="AX17" s="16">
        <f t="shared" si="5"/>
        <v>0</v>
      </c>
      <c r="AY17" s="16">
        <f t="shared" si="5"/>
        <v>0</v>
      </c>
      <c r="AZ17" s="16">
        <f t="shared" si="5"/>
        <v>0</v>
      </c>
      <c r="BA17" s="16">
        <f t="shared" si="5"/>
        <v>0</v>
      </c>
      <c r="BB17" s="16">
        <f t="shared" si="5"/>
        <v>0</v>
      </c>
      <c r="BC17" s="16">
        <f t="shared" si="5"/>
        <v>0</v>
      </c>
      <c r="BD17" s="16">
        <f t="shared" si="5"/>
        <v>0</v>
      </c>
      <c r="BE17" s="16">
        <f t="shared" si="5"/>
        <v>0</v>
      </c>
      <c r="BF17" s="16">
        <f t="shared" si="5"/>
        <v>0</v>
      </c>
      <c r="BG17" s="16">
        <f t="shared" si="5"/>
        <v>0</v>
      </c>
      <c r="BH17" s="16">
        <f t="shared" si="5"/>
        <v>0</v>
      </c>
      <c r="BI17" s="16">
        <f t="shared" si="6"/>
        <v>0</v>
      </c>
    </row>
    <row r="18" spans="1:61" s="20" customFormat="1" ht="21" customHeight="1" x14ac:dyDescent="0.2">
      <c r="A18" s="12">
        <v>7</v>
      </c>
      <c r="B18" s="169"/>
      <c r="C18" s="170">
        <v>0.17</v>
      </c>
      <c r="D18" s="170">
        <v>0.15</v>
      </c>
      <c r="E18" s="23"/>
      <c r="F18" s="13">
        <f t="shared" si="7"/>
        <v>7</v>
      </c>
      <c r="G18" s="26">
        <v>0.24</v>
      </c>
      <c r="H18" s="170">
        <v>-0.04</v>
      </c>
      <c r="I18" s="170">
        <v>0.12</v>
      </c>
      <c r="J18" s="170">
        <v>0.19</v>
      </c>
      <c r="K18" s="170">
        <v>-0.2</v>
      </c>
      <c r="L18" s="170">
        <v>0.1</v>
      </c>
      <c r="M18" s="170">
        <v>1</v>
      </c>
      <c r="N18" s="170">
        <v>0.17</v>
      </c>
      <c r="O18" s="170">
        <v>0.22</v>
      </c>
      <c r="P18" s="170">
        <v>0.23</v>
      </c>
      <c r="Q18" s="170">
        <v>-0.04</v>
      </c>
      <c r="R18" s="170">
        <v>0.1</v>
      </c>
      <c r="S18" s="170">
        <v>0.16</v>
      </c>
      <c r="T18" s="170">
        <v>0.02</v>
      </c>
      <c r="U18" s="170">
        <v>-0.2</v>
      </c>
      <c r="V18" s="170">
        <v>-0.28000000000000003</v>
      </c>
      <c r="W18" s="30">
        <v>-0.09</v>
      </c>
      <c r="Y18" s="38">
        <f t="shared" si="1"/>
        <v>0</v>
      </c>
      <c r="Z18" s="16">
        <f t="shared" si="2"/>
        <v>0</v>
      </c>
      <c r="AA18" s="16">
        <f t="shared" si="2"/>
        <v>0</v>
      </c>
      <c r="AB18" s="16">
        <f t="shared" si="2"/>
        <v>0</v>
      </c>
      <c r="AC18" s="16">
        <f t="shared" si="2"/>
        <v>0</v>
      </c>
      <c r="AD18" s="16">
        <f t="shared" si="2"/>
        <v>0</v>
      </c>
      <c r="AE18" s="16">
        <f t="shared" si="2"/>
        <v>0</v>
      </c>
      <c r="AF18" s="16">
        <f t="shared" si="2"/>
        <v>0</v>
      </c>
      <c r="AG18" s="16">
        <f t="shared" si="2"/>
        <v>0</v>
      </c>
      <c r="AH18" s="16">
        <f t="shared" si="2"/>
        <v>0</v>
      </c>
      <c r="AI18" s="16">
        <f t="shared" si="2"/>
        <v>0</v>
      </c>
      <c r="AJ18" s="16">
        <f t="shared" si="2"/>
        <v>0</v>
      </c>
      <c r="AK18" s="16">
        <f t="shared" si="2"/>
        <v>0</v>
      </c>
      <c r="AL18" s="16">
        <f t="shared" si="2"/>
        <v>0</v>
      </c>
      <c r="AM18" s="16">
        <f t="shared" si="2"/>
        <v>0</v>
      </c>
      <c r="AN18" s="16">
        <f t="shared" si="2"/>
        <v>0</v>
      </c>
      <c r="AO18" s="16">
        <f t="shared" si="2"/>
        <v>0</v>
      </c>
      <c r="AP18" s="16">
        <f t="shared" si="3"/>
        <v>0</v>
      </c>
      <c r="AR18" s="38">
        <f t="shared" si="4"/>
        <v>0</v>
      </c>
      <c r="AS18" s="16">
        <f t="shared" si="5"/>
        <v>0</v>
      </c>
      <c r="AT18" s="16">
        <f t="shared" si="5"/>
        <v>0</v>
      </c>
      <c r="AU18" s="16">
        <f t="shared" si="5"/>
        <v>0</v>
      </c>
      <c r="AV18" s="16">
        <f t="shared" si="5"/>
        <v>0</v>
      </c>
      <c r="AW18" s="16">
        <f t="shared" si="5"/>
        <v>0</v>
      </c>
      <c r="AX18" s="16">
        <f t="shared" si="5"/>
        <v>0</v>
      </c>
      <c r="AY18" s="16">
        <f t="shared" si="5"/>
        <v>0</v>
      </c>
      <c r="AZ18" s="16">
        <f t="shared" si="5"/>
        <v>0</v>
      </c>
      <c r="BA18" s="16">
        <f t="shared" si="5"/>
        <v>0</v>
      </c>
      <c r="BB18" s="16">
        <f t="shared" si="5"/>
        <v>0</v>
      </c>
      <c r="BC18" s="16">
        <f t="shared" si="5"/>
        <v>0</v>
      </c>
      <c r="BD18" s="16">
        <f t="shared" si="5"/>
        <v>0</v>
      </c>
      <c r="BE18" s="16">
        <f t="shared" si="5"/>
        <v>0</v>
      </c>
      <c r="BF18" s="16">
        <f t="shared" si="5"/>
        <v>0</v>
      </c>
      <c r="BG18" s="16">
        <f t="shared" si="5"/>
        <v>0</v>
      </c>
      <c r="BH18" s="16">
        <f t="shared" si="5"/>
        <v>0</v>
      </c>
      <c r="BI18" s="16">
        <f t="shared" si="6"/>
        <v>0</v>
      </c>
    </row>
    <row r="19" spans="1:61" s="20" customFormat="1" ht="21" customHeight="1" x14ac:dyDescent="0.2">
      <c r="A19" s="12">
        <v>8</v>
      </c>
      <c r="B19" s="169"/>
      <c r="C19" s="170">
        <v>0.2</v>
      </c>
      <c r="D19" s="170">
        <v>0.18</v>
      </c>
      <c r="E19" s="23"/>
      <c r="F19" s="13">
        <f t="shared" si="7"/>
        <v>8</v>
      </c>
      <c r="G19" s="26">
        <v>0.35</v>
      </c>
      <c r="H19" s="170">
        <v>0.05</v>
      </c>
      <c r="I19" s="170">
        <v>0.14000000000000001</v>
      </c>
      <c r="J19" s="170">
        <v>0.09</v>
      </c>
      <c r="K19" s="170">
        <v>-0.09</v>
      </c>
      <c r="L19" s="170">
        <v>0.05</v>
      </c>
      <c r="M19" s="170">
        <v>0.17</v>
      </c>
      <c r="N19" s="170">
        <v>1</v>
      </c>
      <c r="O19" s="170">
        <v>0.39</v>
      </c>
      <c r="P19" s="170">
        <v>0.26</v>
      </c>
      <c r="Q19" s="170">
        <v>0.19</v>
      </c>
      <c r="R19" s="170">
        <v>-0.22</v>
      </c>
      <c r="S19" s="170">
        <v>0.21</v>
      </c>
      <c r="T19" s="170">
        <v>0.32</v>
      </c>
      <c r="U19" s="170">
        <v>0.11</v>
      </c>
      <c r="V19" s="170">
        <v>0.22</v>
      </c>
      <c r="W19" s="30">
        <v>0.15</v>
      </c>
      <c r="Y19" s="38">
        <f t="shared" si="1"/>
        <v>0</v>
      </c>
      <c r="Z19" s="16">
        <f t="shared" si="2"/>
        <v>0</v>
      </c>
      <c r="AA19" s="16">
        <f t="shared" si="2"/>
        <v>0</v>
      </c>
      <c r="AB19" s="16">
        <f t="shared" si="2"/>
        <v>0</v>
      </c>
      <c r="AC19" s="16">
        <f t="shared" si="2"/>
        <v>0</v>
      </c>
      <c r="AD19" s="16">
        <f t="shared" si="2"/>
        <v>0</v>
      </c>
      <c r="AE19" s="16">
        <f t="shared" si="2"/>
        <v>0</v>
      </c>
      <c r="AF19" s="16">
        <f t="shared" si="2"/>
        <v>0</v>
      </c>
      <c r="AG19" s="16">
        <f t="shared" si="2"/>
        <v>0</v>
      </c>
      <c r="AH19" s="16">
        <f t="shared" si="2"/>
        <v>0</v>
      </c>
      <c r="AI19" s="16">
        <f t="shared" si="2"/>
        <v>0</v>
      </c>
      <c r="AJ19" s="16">
        <f t="shared" si="2"/>
        <v>0</v>
      </c>
      <c r="AK19" s="16">
        <f t="shared" si="2"/>
        <v>0</v>
      </c>
      <c r="AL19" s="16">
        <f t="shared" si="2"/>
        <v>0</v>
      </c>
      <c r="AM19" s="16">
        <f t="shared" si="2"/>
        <v>0</v>
      </c>
      <c r="AN19" s="16">
        <f t="shared" si="2"/>
        <v>0</v>
      </c>
      <c r="AO19" s="16">
        <f t="shared" si="2"/>
        <v>0</v>
      </c>
      <c r="AP19" s="16">
        <f t="shared" si="3"/>
        <v>0</v>
      </c>
      <c r="AR19" s="38">
        <f t="shared" si="4"/>
        <v>0</v>
      </c>
      <c r="AS19" s="16">
        <f t="shared" si="5"/>
        <v>0</v>
      </c>
      <c r="AT19" s="16">
        <f t="shared" si="5"/>
        <v>0</v>
      </c>
      <c r="AU19" s="16">
        <f t="shared" si="5"/>
        <v>0</v>
      </c>
      <c r="AV19" s="16">
        <f t="shared" si="5"/>
        <v>0</v>
      </c>
      <c r="AW19" s="16">
        <f t="shared" si="5"/>
        <v>0</v>
      </c>
      <c r="AX19" s="16">
        <f t="shared" si="5"/>
        <v>0</v>
      </c>
      <c r="AY19" s="16">
        <f t="shared" si="5"/>
        <v>0</v>
      </c>
      <c r="AZ19" s="16">
        <f t="shared" si="5"/>
        <v>0</v>
      </c>
      <c r="BA19" s="16">
        <f t="shared" si="5"/>
        <v>0</v>
      </c>
      <c r="BB19" s="16">
        <f t="shared" si="5"/>
        <v>0</v>
      </c>
      <c r="BC19" s="16">
        <f t="shared" si="5"/>
        <v>0</v>
      </c>
      <c r="BD19" s="16">
        <f t="shared" si="5"/>
        <v>0</v>
      </c>
      <c r="BE19" s="16">
        <f t="shared" si="5"/>
        <v>0</v>
      </c>
      <c r="BF19" s="16">
        <f t="shared" si="5"/>
        <v>0</v>
      </c>
      <c r="BG19" s="16">
        <f t="shared" si="5"/>
        <v>0</v>
      </c>
      <c r="BH19" s="16">
        <f t="shared" si="5"/>
        <v>0</v>
      </c>
      <c r="BI19" s="16">
        <f t="shared" si="6"/>
        <v>0</v>
      </c>
    </row>
    <row r="20" spans="1:61" s="20" customFormat="1" ht="21" customHeight="1" x14ac:dyDescent="0.2">
      <c r="A20" s="12">
        <v>9</v>
      </c>
      <c r="B20" s="169"/>
      <c r="C20" s="170">
        <v>0.42</v>
      </c>
      <c r="D20" s="170">
        <v>0.37</v>
      </c>
      <c r="E20" s="23"/>
      <c r="F20" s="13">
        <f t="shared" si="7"/>
        <v>9</v>
      </c>
      <c r="G20" s="26">
        <v>0.46</v>
      </c>
      <c r="H20" s="170">
        <v>0.11</v>
      </c>
      <c r="I20" s="170">
        <v>0.31</v>
      </c>
      <c r="J20" s="170">
        <v>7.0000000000000007E-2</v>
      </c>
      <c r="K20" s="170">
        <v>-0.05</v>
      </c>
      <c r="L20" s="170">
        <v>0.32</v>
      </c>
      <c r="M20" s="170">
        <v>0.22</v>
      </c>
      <c r="N20" s="170">
        <v>0.39</v>
      </c>
      <c r="O20" s="170">
        <v>1</v>
      </c>
      <c r="P20" s="170">
        <v>0.13</v>
      </c>
      <c r="Q20" s="170">
        <v>0.14000000000000001</v>
      </c>
      <c r="R20" s="170">
        <v>0</v>
      </c>
      <c r="S20" s="170">
        <v>0.24</v>
      </c>
      <c r="T20" s="170">
        <v>0.25</v>
      </c>
      <c r="U20" s="170">
        <v>0.22</v>
      </c>
      <c r="V20" s="170">
        <v>-0.05</v>
      </c>
      <c r="W20" s="30">
        <v>0.14000000000000001</v>
      </c>
      <c r="Y20" s="38">
        <f t="shared" si="1"/>
        <v>0</v>
      </c>
      <c r="Z20" s="16">
        <f t="shared" si="2"/>
        <v>0</v>
      </c>
      <c r="AA20" s="16">
        <f t="shared" si="2"/>
        <v>0</v>
      </c>
      <c r="AB20" s="16">
        <f t="shared" si="2"/>
        <v>0</v>
      </c>
      <c r="AC20" s="16">
        <f t="shared" si="2"/>
        <v>0</v>
      </c>
      <c r="AD20" s="16">
        <f t="shared" si="2"/>
        <v>0</v>
      </c>
      <c r="AE20" s="16">
        <f t="shared" si="2"/>
        <v>0</v>
      </c>
      <c r="AF20" s="16">
        <f t="shared" si="2"/>
        <v>0</v>
      </c>
      <c r="AG20" s="16">
        <f t="shared" si="2"/>
        <v>0</v>
      </c>
      <c r="AH20" s="16">
        <f t="shared" si="2"/>
        <v>0</v>
      </c>
      <c r="AI20" s="16">
        <f t="shared" si="2"/>
        <v>0</v>
      </c>
      <c r="AJ20" s="16">
        <f t="shared" si="2"/>
        <v>0</v>
      </c>
      <c r="AK20" s="16">
        <f t="shared" si="2"/>
        <v>0</v>
      </c>
      <c r="AL20" s="16">
        <f t="shared" si="2"/>
        <v>0</v>
      </c>
      <c r="AM20" s="16">
        <f t="shared" si="2"/>
        <v>0</v>
      </c>
      <c r="AN20" s="16">
        <f t="shared" si="2"/>
        <v>0</v>
      </c>
      <c r="AO20" s="16">
        <f t="shared" si="2"/>
        <v>0</v>
      </c>
      <c r="AP20" s="16">
        <f t="shared" si="3"/>
        <v>0</v>
      </c>
      <c r="AR20" s="38">
        <f t="shared" si="4"/>
        <v>0</v>
      </c>
      <c r="AS20" s="16">
        <f t="shared" si="5"/>
        <v>0</v>
      </c>
      <c r="AT20" s="16">
        <f t="shared" si="5"/>
        <v>0</v>
      </c>
      <c r="AU20" s="16">
        <f t="shared" si="5"/>
        <v>0</v>
      </c>
      <c r="AV20" s="16">
        <f t="shared" si="5"/>
        <v>0</v>
      </c>
      <c r="AW20" s="16">
        <f t="shared" si="5"/>
        <v>0</v>
      </c>
      <c r="AX20" s="16">
        <f t="shared" si="5"/>
        <v>0</v>
      </c>
      <c r="AY20" s="16">
        <f t="shared" si="5"/>
        <v>0</v>
      </c>
      <c r="AZ20" s="16">
        <f t="shared" si="5"/>
        <v>0</v>
      </c>
      <c r="BA20" s="16">
        <f t="shared" si="5"/>
        <v>0</v>
      </c>
      <c r="BB20" s="16">
        <f t="shared" si="5"/>
        <v>0</v>
      </c>
      <c r="BC20" s="16">
        <f t="shared" si="5"/>
        <v>0</v>
      </c>
      <c r="BD20" s="16">
        <f t="shared" si="5"/>
        <v>0</v>
      </c>
      <c r="BE20" s="16">
        <f t="shared" si="5"/>
        <v>0</v>
      </c>
      <c r="BF20" s="16">
        <f t="shared" si="5"/>
        <v>0</v>
      </c>
      <c r="BG20" s="16">
        <f t="shared" si="5"/>
        <v>0</v>
      </c>
      <c r="BH20" s="16">
        <f t="shared" si="5"/>
        <v>0</v>
      </c>
      <c r="BI20" s="16">
        <f t="shared" si="6"/>
        <v>0</v>
      </c>
    </row>
    <row r="21" spans="1:61" s="20" customFormat="1" ht="21" customHeight="1" x14ac:dyDescent="0.2">
      <c r="A21" s="12">
        <v>10</v>
      </c>
      <c r="B21" s="169"/>
      <c r="C21" s="170">
        <v>0.26</v>
      </c>
      <c r="D21" s="170">
        <v>0.21</v>
      </c>
      <c r="E21" s="23"/>
      <c r="F21" s="13">
        <f t="shared" si="7"/>
        <v>10</v>
      </c>
      <c r="G21" s="26">
        <v>0.44</v>
      </c>
      <c r="H21" s="170">
        <v>0.39</v>
      </c>
      <c r="I21" s="170">
        <v>0.44</v>
      </c>
      <c r="J21" s="170">
        <v>0.01</v>
      </c>
      <c r="K21" s="170">
        <v>-0.18</v>
      </c>
      <c r="L21" s="170">
        <v>0.43</v>
      </c>
      <c r="M21" s="170">
        <v>0.23</v>
      </c>
      <c r="N21" s="170">
        <v>0.26</v>
      </c>
      <c r="O21" s="170">
        <v>0.13</v>
      </c>
      <c r="P21" s="170">
        <v>1</v>
      </c>
      <c r="Q21" s="170">
        <v>0.11</v>
      </c>
      <c r="R21" s="170">
        <v>0.01</v>
      </c>
      <c r="S21" s="170">
        <v>0.08</v>
      </c>
      <c r="T21" s="170">
        <v>0.2</v>
      </c>
      <c r="U21" s="170">
        <v>-0.28000000000000003</v>
      </c>
      <c r="V21" s="170">
        <v>0.04</v>
      </c>
      <c r="W21" s="30">
        <v>0.08</v>
      </c>
      <c r="Y21" s="38">
        <f t="shared" si="1"/>
        <v>0</v>
      </c>
      <c r="Z21" s="16">
        <f t="shared" si="2"/>
        <v>0</v>
      </c>
      <c r="AA21" s="16">
        <f t="shared" si="2"/>
        <v>0</v>
      </c>
      <c r="AB21" s="16">
        <f t="shared" si="2"/>
        <v>0</v>
      </c>
      <c r="AC21" s="16">
        <f t="shared" si="2"/>
        <v>0</v>
      </c>
      <c r="AD21" s="16">
        <f t="shared" si="2"/>
        <v>0</v>
      </c>
      <c r="AE21" s="16">
        <f t="shared" si="2"/>
        <v>0</v>
      </c>
      <c r="AF21" s="16">
        <f t="shared" si="2"/>
        <v>0</v>
      </c>
      <c r="AG21" s="16">
        <f t="shared" si="2"/>
        <v>0</v>
      </c>
      <c r="AH21" s="16">
        <f t="shared" si="2"/>
        <v>0</v>
      </c>
      <c r="AI21" s="16">
        <f t="shared" si="2"/>
        <v>0</v>
      </c>
      <c r="AJ21" s="16">
        <f t="shared" si="2"/>
        <v>0</v>
      </c>
      <c r="AK21" s="16">
        <f t="shared" si="2"/>
        <v>0</v>
      </c>
      <c r="AL21" s="16">
        <f t="shared" si="2"/>
        <v>0</v>
      </c>
      <c r="AM21" s="16">
        <f t="shared" si="2"/>
        <v>0</v>
      </c>
      <c r="AN21" s="16">
        <f t="shared" si="2"/>
        <v>0</v>
      </c>
      <c r="AO21" s="16">
        <f t="shared" si="2"/>
        <v>0</v>
      </c>
      <c r="AP21" s="16">
        <f t="shared" si="3"/>
        <v>0</v>
      </c>
      <c r="AR21" s="38">
        <f t="shared" si="4"/>
        <v>0</v>
      </c>
      <c r="AS21" s="16">
        <f t="shared" si="5"/>
        <v>0</v>
      </c>
      <c r="AT21" s="16">
        <f t="shared" si="5"/>
        <v>0</v>
      </c>
      <c r="AU21" s="16">
        <f t="shared" si="5"/>
        <v>0</v>
      </c>
      <c r="AV21" s="16">
        <f t="shared" si="5"/>
        <v>0</v>
      </c>
      <c r="AW21" s="16">
        <f t="shared" si="5"/>
        <v>0</v>
      </c>
      <c r="AX21" s="16">
        <f t="shared" si="5"/>
        <v>0</v>
      </c>
      <c r="AY21" s="16">
        <f t="shared" si="5"/>
        <v>0</v>
      </c>
      <c r="AZ21" s="16">
        <f t="shared" si="5"/>
        <v>0</v>
      </c>
      <c r="BA21" s="16">
        <f t="shared" si="5"/>
        <v>0</v>
      </c>
      <c r="BB21" s="16">
        <f t="shared" si="5"/>
        <v>0</v>
      </c>
      <c r="BC21" s="16">
        <f t="shared" si="5"/>
        <v>0</v>
      </c>
      <c r="BD21" s="16">
        <f t="shared" si="5"/>
        <v>0</v>
      </c>
      <c r="BE21" s="16">
        <f t="shared" si="5"/>
        <v>0</v>
      </c>
      <c r="BF21" s="16">
        <f t="shared" si="5"/>
        <v>0</v>
      </c>
      <c r="BG21" s="16">
        <f t="shared" si="5"/>
        <v>0</v>
      </c>
      <c r="BH21" s="16">
        <f t="shared" si="5"/>
        <v>0</v>
      </c>
      <c r="BI21" s="16">
        <f t="shared" si="6"/>
        <v>0</v>
      </c>
    </row>
    <row r="22" spans="1:61" s="20" customFormat="1" ht="21" customHeight="1" x14ac:dyDescent="0.2">
      <c r="A22" s="12">
        <v>11</v>
      </c>
      <c r="B22" s="169"/>
      <c r="C22" s="170">
        <v>0.17</v>
      </c>
      <c r="D22" s="170">
        <v>0.15</v>
      </c>
      <c r="E22" s="23"/>
      <c r="F22" s="13">
        <f t="shared" si="7"/>
        <v>11</v>
      </c>
      <c r="G22" s="26">
        <v>0.18</v>
      </c>
      <c r="H22" s="170">
        <v>0.18</v>
      </c>
      <c r="I22" s="170">
        <v>0.22</v>
      </c>
      <c r="J22" s="170">
        <v>-0.05</v>
      </c>
      <c r="K22" s="170">
        <v>0.23</v>
      </c>
      <c r="L22" s="170">
        <v>0.32</v>
      </c>
      <c r="M22" s="170">
        <v>-0.04</v>
      </c>
      <c r="N22" s="170">
        <v>0.19</v>
      </c>
      <c r="O22" s="170">
        <v>0.14000000000000001</v>
      </c>
      <c r="P22" s="170">
        <v>0.11</v>
      </c>
      <c r="Q22" s="170">
        <v>1</v>
      </c>
      <c r="R22" s="170">
        <v>0.19</v>
      </c>
      <c r="S22" s="170">
        <v>0.03</v>
      </c>
      <c r="T22" s="170">
        <v>-0.36</v>
      </c>
      <c r="U22" s="170">
        <v>-0.32</v>
      </c>
      <c r="V22" s="170">
        <v>0.12</v>
      </c>
      <c r="W22" s="30">
        <v>0.16</v>
      </c>
      <c r="Y22" s="38">
        <f t="shared" si="1"/>
        <v>0</v>
      </c>
      <c r="Z22" s="16">
        <f t="shared" si="2"/>
        <v>0</v>
      </c>
      <c r="AA22" s="16">
        <f t="shared" si="2"/>
        <v>0</v>
      </c>
      <c r="AB22" s="16">
        <f t="shared" si="2"/>
        <v>0</v>
      </c>
      <c r="AC22" s="16">
        <f t="shared" si="2"/>
        <v>0</v>
      </c>
      <c r="AD22" s="16">
        <f t="shared" si="2"/>
        <v>0</v>
      </c>
      <c r="AE22" s="16">
        <f t="shared" si="2"/>
        <v>0</v>
      </c>
      <c r="AF22" s="16">
        <f t="shared" si="2"/>
        <v>0</v>
      </c>
      <c r="AG22" s="16">
        <f t="shared" si="2"/>
        <v>0</v>
      </c>
      <c r="AH22" s="16">
        <f t="shared" si="2"/>
        <v>0</v>
      </c>
      <c r="AI22" s="16">
        <f t="shared" si="2"/>
        <v>0</v>
      </c>
      <c r="AJ22" s="16">
        <f t="shared" si="2"/>
        <v>0</v>
      </c>
      <c r="AK22" s="16">
        <f t="shared" si="2"/>
        <v>0</v>
      </c>
      <c r="AL22" s="16">
        <f t="shared" si="2"/>
        <v>0</v>
      </c>
      <c r="AM22" s="16">
        <f t="shared" si="2"/>
        <v>0</v>
      </c>
      <c r="AN22" s="16">
        <f t="shared" si="2"/>
        <v>0</v>
      </c>
      <c r="AO22" s="16">
        <f t="shared" si="2"/>
        <v>0</v>
      </c>
      <c r="AP22" s="16">
        <f t="shared" si="3"/>
        <v>0</v>
      </c>
      <c r="AR22" s="38">
        <f t="shared" si="4"/>
        <v>0</v>
      </c>
      <c r="AS22" s="16">
        <f t="shared" si="5"/>
        <v>0</v>
      </c>
      <c r="AT22" s="16">
        <f t="shared" si="5"/>
        <v>0</v>
      </c>
      <c r="AU22" s="16">
        <f t="shared" si="5"/>
        <v>0</v>
      </c>
      <c r="AV22" s="16">
        <f t="shared" si="5"/>
        <v>0</v>
      </c>
      <c r="AW22" s="16">
        <f t="shared" si="5"/>
        <v>0</v>
      </c>
      <c r="AX22" s="16">
        <f t="shared" si="5"/>
        <v>0</v>
      </c>
      <c r="AY22" s="16">
        <f t="shared" si="5"/>
        <v>0</v>
      </c>
      <c r="AZ22" s="16">
        <f t="shared" si="5"/>
        <v>0</v>
      </c>
      <c r="BA22" s="16">
        <f t="shared" si="5"/>
        <v>0</v>
      </c>
      <c r="BB22" s="16">
        <f t="shared" si="5"/>
        <v>0</v>
      </c>
      <c r="BC22" s="16">
        <f t="shared" si="5"/>
        <v>0</v>
      </c>
      <c r="BD22" s="16">
        <f t="shared" si="5"/>
        <v>0</v>
      </c>
      <c r="BE22" s="16">
        <f t="shared" si="5"/>
        <v>0</v>
      </c>
      <c r="BF22" s="16">
        <f t="shared" si="5"/>
        <v>0</v>
      </c>
      <c r="BG22" s="16">
        <f t="shared" si="5"/>
        <v>0</v>
      </c>
      <c r="BH22" s="16">
        <f t="shared" si="5"/>
        <v>0</v>
      </c>
      <c r="BI22" s="16">
        <f t="shared" si="6"/>
        <v>0</v>
      </c>
    </row>
    <row r="23" spans="1:61" s="20" customFormat="1" ht="21" customHeight="1" x14ac:dyDescent="0.2">
      <c r="A23" s="12">
        <v>12</v>
      </c>
      <c r="B23" s="169"/>
      <c r="C23" s="170">
        <v>0.17</v>
      </c>
      <c r="D23" s="170">
        <v>0.15</v>
      </c>
      <c r="E23" s="23"/>
      <c r="F23" s="13">
        <f t="shared" si="7"/>
        <v>12</v>
      </c>
      <c r="G23" s="26">
        <v>-0.03</v>
      </c>
      <c r="H23" s="170">
        <v>0.33</v>
      </c>
      <c r="I23" s="170">
        <v>-0.03</v>
      </c>
      <c r="J23" s="170">
        <v>0.16</v>
      </c>
      <c r="K23" s="170">
        <v>0.17</v>
      </c>
      <c r="L23" s="170">
        <v>-0.09</v>
      </c>
      <c r="M23" s="170">
        <v>0.1</v>
      </c>
      <c r="N23" s="170">
        <v>-0.22</v>
      </c>
      <c r="O23" s="170">
        <v>0</v>
      </c>
      <c r="P23" s="170">
        <v>0.01</v>
      </c>
      <c r="Q23" s="170">
        <v>0.19</v>
      </c>
      <c r="R23" s="170">
        <v>1</v>
      </c>
      <c r="S23" s="170">
        <v>0.3</v>
      </c>
      <c r="T23" s="170">
        <v>-0.44</v>
      </c>
      <c r="U23" s="170">
        <v>-0.65</v>
      </c>
      <c r="V23" s="170">
        <v>-0.21</v>
      </c>
      <c r="W23" s="30">
        <v>0.03</v>
      </c>
      <c r="Y23" s="38">
        <f t="shared" si="1"/>
        <v>0</v>
      </c>
      <c r="Z23" s="16">
        <f t="shared" si="2"/>
        <v>0</v>
      </c>
      <c r="AA23" s="16">
        <f t="shared" si="2"/>
        <v>0</v>
      </c>
      <c r="AB23" s="16">
        <f t="shared" si="2"/>
        <v>0</v>
      </c>
      <c r="AC23" s="16">
        <f t="shared" si="2"/>
        <v>0</v>
      </c>
      <c r="AD23" s="16">
        <f t="shared" si="2"/>
        <v>0</v>
      </c>
      <c r="AE23" s="16">
        <f t="shared" si="2"/>
        <v>0</v>
      </c>
      <c r="AF23" s="16">
        <f t="shared" si="2"/>
        <v>0</v>
      </c>
      <c r="AG23" s="16">
        <f t="shared" si="2"/>
        <v>0</v>
      </c>
      <c r="AH23" s="16">
        <f t="shared" si="2"/>
        <v>0</v>
      </c>
      <c r="AI23" s="16">
        <f t="shared" si="2"/>
        <v>0</v>
      </c>
      <c r="AJ23" s="16">
        <f t="shared" si="2"/>
        <v>0</v>
      </c>
      <c r="AK23" s="16">
        <f t="shared" si="2"/>
        <v>0</v>
      </c>
      <c r="AL23" s="16">
        <f t="shared" si="2"/>
        <v>0</v>
      </c>
      <c r="AM23" s="16">
        <f t="shared" si="2"/>
        <v>0</v>
      </c>
      <c r="AN23" s="16">
        <f t="shared" si="2"/>
        <v>0</v>
      </c>
      <c r="AO23" s="16">
        <f t="shared" si="2"/>
        <v>0</v>
      </c>
      <c r="AP23" s="16">
        <f t="shared" si="3"/>
        <v>0</v>
      </c>
      <c r="AR23" s="38">
        <f t="shared" si="4"/>
        <v>0</v>
      </c>
      <c r="AS23" s="16">
        <f t="shared" si="5"/>
        <v>0</v>
      </c>
      <c r="AT23" s="16">
        <f t="shared" si="5"/>
        <v>0</v>
      </c>
      <c r="AU23" s="16">
        <f t="shared" si="5"/>
        <v>0</v>
      </c>
      <c r="AV23" s="16">
        <f t="shared" si="5"/>
        <v>0</v>
      </c>
      <c r="AW23" s="16">
        <f t="shared" si="5"/>
        <v>0</v>
      </c>
      <c r="AX23" s="16">
        <f t="shared" si="5"/>
        <v>0</v>
      </c>
      <c r="AY23" s="16">
        <f t="shared" si="5"/>
        <v>0</v>
      </c>
      <c r="AZ23" s="16">
        <f t="shared" si="5"/>
        <v>0</v>
      </c>
      <c r="BA23" s="16">
        <f t="shared" si="5"/>
        <v>0</v>
      </c>
      <c r="BB23" s="16">
        <f t="shared" si="5"/>
        <v>0</v>
      </c>
      <c r="BC23" s="16">
        <f t="shared" si="5"/>
        <v>0</v>
      </c>
      <c r="BD23" s="16">
        <f t="shared" si="5"/>
        <v>0</v>
      </c>
      <c r="BE23" s="16">
        <f t="shared" si="5"/>
        <v>0</v>
      </c>
      <c r="BF23" s="16">
        <f t="shared" si="5"/>
        <v>0</v>
      </c>
      <c r="BG23" s="16">
        <f t="shared" si="5"/>
        <v>0</v>
      </c>
      <c r="BH23" s="16">
        <f t="shared" si="5"/>
        <v>0</v>
      </c>
      <c r="BI23" s="16">
        <f t="shared" si="6"/>
        <v>0</v>
      </c>
    </row>
    <row r="24" spans="1:61" s="20" customFormat="1" ht="21" customHeight="1" x14ac:dyDescent="0.2">
      <c r="A24" s="12">
        <v>13</v>
      </c>
      <c r="B24" s="169"/>
      <c r="C24" s="170">
        <v>0.24</v>
      </c>
      <c r="D24" s="170">
        <v>0.23</v>
      </c>
      <c r="E24" s="23"/>
      <c r="F24" s="13">
        <f t="shared" si="7"/>
        <v>13</v>
      </c>
      <c r="G24" s="26">
        <v>-0.01</v>
      </c>
      <c r="H24" s="170">
        <v>-7.0000000000000007E-2</v>
      </c>
      <c r="I24" s="170">
        <v>7.0000000000000007E-2</v>
      </c>
      <c r="J24" s="170">
        <v>0.09</v>
      </c>
      <c r="K24" s="170">
        <v>-0.05</v>
      </c>
      <c r="L24" s="170">
        <v>-0.19</v>
      </c>
      <c r="M24" s="170">
        <v>0.16</v>
      </c>
      <c r="N24" s="170">
        <v>0.21</v>
      </c>
      <c r="O24" s="170">
        <v>0.24</v>
      </c>
      <c r="P24" s="170">
        <v>0.08</v>
      </c>
      <c r="Q24" s="170">
        <v>0.03</v>
      </c>
      <c r="R24" s="170">
        <v>0.3</v>
      </c>
      <c r="S24" s="170">
        <v>1</v>
      </c>
      <c r="T24" s="170">
        <v>-0.1</v>
      </c>
      <c r="U24" s="170">
        <v>-0.11</v>
      </c>
      <c r="V24" s="170">
        <v>-0.12</v>
      </c>
      <c r="W24" s="30">
        <v>-0.17</v>
      </c>
      <c r="Y24" s="38">
        <f t="shared" si="1"/>
        <v>0</v>
      </c>
      <c r="Z24" s="16">
        <f t="shared" si="2"/>
        <v>0</v>
      </c>
      <c r="AA24" s="16">
        <f t="shared" si="2"/>
        <v>0</v>
      </c>
      <c r="AB24" s="16">
        <f t="shared" si="2"/>
        <v>0</v>
      </c>
      <c r="AC24" s="16">
        <f t="shared" si="2"/>
        <v>0</v>
      </c>
      <c r="AD24" s="16">
        <f t="shared" si="2"/>
        <v>0</v>
      </c>
      <c r="AE24" s="16">
        <f t="shared" si="2"/>
        <v>0</v>
      </c>
      <c r="AF24" s="16">
        <f t="shared" si="2"/>
        <v>0</v>
      </c>
      <c r="AG24" s="16">
        <f t="shared" si="2"/>
        <v>0</v>
      </c>
      <c r="AH24" s="16">
        <f t="shared" si="2"/>
        <v>0</v>
      </c>
      <c r="AI24" s="16">
        <f t="shared" si="2"/>
        <v>0</v>
      </c>
      <c r="AJ24" s="16">
        <f t="shared" si="2"/>
        <v>0</v>
      </c>
      <c r="AK24" s="16">
        <f t="shared" si="2"/>
        <v>0</v>
      </c>
      <c r="AL24" s="16">
        <f t="shared" si="2"/>
        <v>0</v>
      </c>
      <c r="AM24" s="16">
        <f t="shared" si="2"/>
        <v>0</v>
      </c>
      <c r="AN24" s="16">
        <f t="shared" si="2"/>
        <v>0</v>
      </c>
      <c r="AO24" s="16">
        <f t="shared" si="2"/>
        <v>0</v>
      </c>
      <c r="AP24" s="16">
        <f t="shared" si="3"/>
        <v>0</v>
      </c>
      <c r="AR24" s="38">
        <f t="shared" si="4"/>
        <v>0</v>
      </c>
      <c r="AS24" s="16">
        <f t="shared" si="5"/>
        <v>0</v>
      </c>
      <c r="AT24" s="16">
        <f t="shared" si="5"/>
        <v>0</v>
      </c>
      <c r="AU24" s="16">
        <f t="shared" si="5"/>
        <v>0</v>
      </c>
      <c r="AV24" s="16">
        <f t="shared" si="5"/>
        <v>0</v>
      </c>
      <c r="AW24" s="16">
        <f t="shared" si="5"/>
        <v>0</v>
      </c>
      <c r="AX24" s="16">
        <f t="shared" si="5"/>
        <v>0</v>
      </c>
      <c r="AY24" s="16">
        <f t="shared" si="5"/>
        <v>0</v>
      </c>
      <c r="AZ24" s="16">
        <f t="shared" si="5"/>
        <v>0</v>
      </c>
      <c r="BA24" s="16">
        <f t="shared" si="5"/>
        <v>0</v>
      </c>
      <c r="BB24" s="16">
        <f t="shared" si="5"/>
        <v>0</v>
      </c>
      <c r="BC24" s="16">
        <f t="shared" si="5"/>
        <v>0</v>
      </c>
      <c r="BD24" s="16">
        <f t="shared" si="5"/>
        <v>0</v>
      </c>
      <c r="BE24" s="16">
        <f t="shared" si="5"/>
        <v>0</v>
      </c>
      <c r="BF24" s="16">
        <f t="shared" si="5"/>
        <v>0</v>
      </c>
      <c r="BG24" s="16">
        <f t="shared" si="5"/>
        <v>0</v>
      </c>
      <c r="BH24" s="16">
        <f t="shared" si="5"/>
        <v>0</v>
      </c>
      <c r="BI24" s="16">
        <f t="shared" si="6"/>
        <v>0</v>
      </c>
    </row>
    <row r="25" spans="1:61" s="20" customFormat="1" ht="21" customHeight="1" x14ac:dyDescent="0.2">
      <c r="A25" s="12">
        <v>14</v>
      </c>
      <c r="B25" s="169"/>
      <c r="C25" s="170">
        <v>0.2</v>
      </c>
      <c r="D25" s="170">
        <v>0.19</v>
      </c>
      <c r="E25" s="23"/>
      <c r="F25" s="13">
        <f t="shared" si="7"/>
        <v>14</v>
      </c>
      <c r="G25" s="26">
        <v>0.33</v>
      </c>
      <c r="H25" s="170">
        <v>0.05</v>
      </c>
      <c r="I25" s="170">
        <v>-0.01</v>
      </c>
      <c r="J25" s="170">
        <v>0.21</v>
      </c>
      <c r="K25" s="170">
        <v>0.08</v>
      </c>
      <c r="L25" s="170">
        <v>0.02</v>
      </c>
      <c r="M25" s="170">
        <v>0.02</v>
      </c>
      <c r="N25" s="170">
        <v>0.32</v>
      </c>
      <c r="O25" s="170">
        <v>0.25</v>
      </c>
      <c r="P25" s="170">
        <v>0.2</v>
      </c>
      <c r="Q25" s="170">
        <v>-0.36</v>
      </c>
      <c r="R25" s="170">
        <v>-0.44</v>
      </c>
      <c r="S25" s="170">
        <v>-0.1</v>
      </c>
      <c r="T25" s="170">
        <v>1</v>
      </c>
      <c r="U25" s="170">
        <v>0.45</v>
      </c>
      <c r="V25" s="170">
        <v>0.3</v>
      </c>
      <c r="W25" s="30">
        <v>0.13</v>
      </c>
      <c r="Y25" s="38">
        <f t="shared" si="1"/>
        <v>0</v>
      </c>
      <c r="Z25" s="16">
        <f t="shared" si="2"/>
        <v>0</v>
      </c>
      <c r="AA25" s="16">
        <f t="shared" si="2"/>
        <v>0</v>
      </c>
      <c r="AB25" s="16">
        <f t="shared" si="2"/>
        <v>0</v>
      </c>
      <c r="AC25" s="16">
        <f t="shared" si="2"/>
        <v>0</v>
      </c>
      <c r="AD25" s="16">
        <f t="shared" si="2"/>
        <v>0</v>
      </c>
      <c r="AE25" s="16">
        <f t="shared" si="2"/>
        <v>0</v>
      </c>
      <c r="AF25" s="16">
        <f t="shared" si="2"/>
        <v>0</v>
      </c>
      <c r="AG25" s="16">
        <f t="shared" si="2"/>
        <v>0</v>
      </c>
      <c r="AH25" s="16">
        <f t="shared" si="2"/>
        <v>0</v>
      </c>
      <c r="AI25" s="16">
        <f t="shared" si="2"/>
        <v>0</v>
      </c>
      <c r="AJ25" s="16">
        <f t="shared" si="2"/>
        <v>0</v>
      </c>
      <c r="AK25" s="16">
        <f t="shared" si="2"/>
        <v>0</v>
      </c>
      <c r="AL25" s="16">
        <f t="shared" si="2"/>
        <v>0</v>
      </c>
      <c r="AM25" s="16">
        <f t="shared" si="2"/>
        <v>0</v>
      </c>
      <c r="AN25" s="16">
        <f t="shared" si="2"/>
        <v>0</v>
      </c>
      <c r="AO25" s="16">
        <f t="shared" si="2"/>
        <v>0</v>
      </c>
      <c r="AP25" s="16">
        <f t="shared" si="3"/>
        <v>0</v>
      </c>
      <c r="AR25" s="38">
        <f t="shared" si="4"/>
        <v>0</v>
      </c>
      <c r="AS25" s="16">
        <f t="shared" si="5"/>
        <v>0</v>
      </c>
      <c r="AT25" s="16">
        <f t="shared" si="5"/>
        <v>0</v>
      </c>
      <c r="AU25" s="16">
        <f t="shared" si="5"/>
        <v>0</v>
      </c>
      <c r="AV25" s="16">
        <f t="shared" si="5"/>
        <v>0</v>
      </c>
      <c r="AW25" s="16">
        <f t="shared" si="5"/>
        <v>0</v>
      </c>
      <c r="AX25" s="16">
        <f t="shared" si="5"/>
        <v>0</v>
      </c>
      <c r="AY25" s="16">
        <f t="shared" si="5"/>
        <v>0</v>
      </c>
      <c r="AZ25" s="16">
        <f t="shared" si="5"/>
        <v>0</v>
      </c>
      <c r="BA25" s="16">
        <f t="shared" si="5"/>
        <v>0</v>
      </c>
      <c r="BB25" s="16">
        <f t="shared" si="5"/>
        <v>0</v>
      </c>
      <c r="BC25" s="16">
        <f t="shared" si="5"/>
        <v>0</v>
      </c>
      <c r="BD25" s="16">
        <f t="shared" si="5"/>
        <v>0</v>
      </c>
      <c r="BE25" s="16">
        <f t="shared" si="5"/>
        <v>0</v>
      </c>
      <c r="BF25" s="16">
        <f t="shared" si="5"/>
        <v>0</v>
      </c>
      <c r="BG25" s="16">
        <f t="shared" si="5"/>
        <v>0</v>
      </c>
      <c r="BH25" s="16">
        <f t="shared" si="5"/>
        <v>0</v>
      </c>
      <c r="BI25" s="16">
        <f t="shared" si="6"/>
        <v>0</v>
      </c>
    </row>
    <row r="26" spans="1:61" s="20" customFormat="1" ht="21" customHeight="1" x14ac:dyDescent="0.2">
      <c r="A26" s="12">
        <v>15</v>
      </c>
      <c r="B26" s="169"/>
      <c r="C26" s="170">
        <v>0.17</v>
      </c>
      <c r="D26" s="170">
        <v>0.15</v>
      </c>
      <c r="E26" s="23"/>
      <c r="F26" s="13">
        <f t="shared" si="7"/>
        <v>15</v>
      </c>
      <c r="G26" s="26">
        <v>0.04</v>
      </c>
      <c r="H26" s="170">
        <v>-0.28999999999999998</v>
      </c>
      <c r="I26" s="170">
        <v>0</v>
      </c>
      <c r="J26" s="170">
        <v>-0.15</v>
      </c>
      <c r="K26" s="170">
        <v>0.06</v>
      </c>
      <c r="L26" s="170">
        <v>-0.09</v>
      </c>
      <c r="M26" s="170">
        <v>-0.2</v>
      </c>
      <c r="N26" s="170">
        <v>0.11</v>
      </c>
      <c r="O26" s="170">
        <v>0.22</v>
      </c>
      <c r="P26" s="170">
        <v>-0.28000000000000003</v>
      </c>
      <c r="Q26" s="170">
        <v>-0.32</v>
      </c>
      <c r="R26" s="170">
        <v>-0.65</v>
      </c>
      <c r="S26" s="170">
        <v>-0.11</v>
      </c>
      <c r="T26" s="170">
        <v>0.45</v>
      </c>
      <c r="U26" s="170">
        <v>1</v>
      </c>
      <c r="V26" s="170">
        <v>0.24</v>
      </c>
      <c r="W26" s="30">
        <v>0.22</v>
      </c>
      <c r="Y26" s="38">
        <f t="shared" si="1"/>
        <v>0</v>
      </c>
      <c r="Z26" s="16">
        <f t="shared" si="2"/>
        <v>0</v>
      </c>
      <c r="AA26" s="16">
        <f t="shared" si="2"/>
        <v>0</v>
      </c>
      <c r="AB26" s="16">
        <f t="shared" si="2"/>
        <v>0</v>
      </c>
      <c r="AC26" s="16">
        <f t="shared" si="2"/>
        <v>0</v>
      </c>
      <c r="AD26" s="16">
        <f t="shared" si="2"/>
        <v>0</v>
      </c>
      <c r="AE26" s="16">
        <f t="shared" si="2"/>
        <v>0</v>
      </c>
      <c r="AF26" s="16">
        <f t="shared" si="2"/>
        <v>0</v>
      </c>
      <c r="AG26" s="16">
        <f t="shared" si="2"/>
        <v>0</v>
      </c>
      <c r="AH26" s="16">
        <f t="shared" si="2"/>
        <v>0</v>
      </c>
      <c r="AI26" s="16">
        <f t="shared" si="2"/>
        <v>0</v>
      </c>
      <c r="AJ26" s="16">
        <f t="shared" si="2"/>
        <v>0</v>
      </c>
      <c r="AK26" s="16">
        <f t="shared" si="2"/>
        <v>0</v>
      </c>
      <c r="AL26" s="16">
        <f t="shared" si="2"/>
        <v>0</v>
      </c>
      <c r="AM26" s="16">
        <f t="shared" si="2"/>
        <v>0</v>
      </c>
      <c r="AN26" s="16">
        <f t="shared" si="2"/>
        <v>0</v>
      </c>
      <c r="AO26" s="16">
        <f t="shared" si="2"/>
        <v>0</v>
      </c>
      <c r="AP26" s="16">
        <f t="shared" si="3"/>
        <v>0</v>
      </c>
      <c r="AR26" s="38">
        <f t="shared" si="4"/>
        <v>0</v>
      </c>
      <c r="AS26" s="16">
        <f t="shared" si="5"/>
        <v>0</v>
      </c>
      <c r="AT26" s="16">
        <f t="shared" si="5"/>
        <v>0</v>
      </c>
      <c r="AU26" s="16">
        <f t="shared" si="5"/>
        <v>0</v>
      </c>
      <c r="AV26" s="16">
        <f t="shared" si="5"/>
        <v>0</v>
      </c>
      <c r="AW26" s="16">
        <f t="shared" si="5"/>
        <v>0</v>
      </c>
      <c r="AX26" s="16">
        <f t="shared" si="5"/>
        <v>0</v>
      </c>
      <c r="AY26" s="16">
        <f t="shared" si="5"/>
        <v>0</v>
      </c>
      <c r="AZ26" s="16">
        <f t="shared" si="5"/>
        <v>0</v>
      </c>
      <c r="BA26" s="16">
        <f t="shared" si="5"/>
        <v>0</v>
      </c>
      <c r="BB26" s="16">
        <f t="shared" si="5"/>
        <v>0</v>
      </c>
      <c r="BC26" s="16">
        <f t="shared" si="5"/>
        <v>0</v>
      </c>
      <c r="BD26" s="16">
        <f t="shared" si="5"/>
        <v>0</v>
      </c>
      <c r="BE26" s="16">
        <f t="shared" si="5"/>
        <v>0</v>
      </c>
      <c r="BF26" s="16">
        <f t="shared" si="5"/>
        <v>0</v>
      </c>
      <c r="BG26" s="16">
        <f t="shared" si="5"/>
        <v>0</v>
      </c>
      <c r="BH26" s="16">
        <f t="shared" si="5"/>
        <v>0</v>
      </c>
      <c r="BI26" s="16">
        <f t="shared" si="6"/>
        <v>0</v>
      </c>
    </row>
    <row r="27" spans="1:61" s="20" customFormat="1" ht="21" customHeight="1" x14ac:dyDescent="0.2">
      <c r="A27" s="12">
        <v>16</v>
      </c>
      <c r="B27" s="169"/>
      <c r="C27" s="170">
        <v>0.17</v>
      </c>
      <c r="D27" s="170">
        <v>0.15</v>
      </c>
      <c r="E27" s="23"/>
      <c r="F27" s="13">
        <f t="shared" si="7"/>
        <v>16</v>
      </c>
      <c r="G27" s="26">
        <v>0.18</v>
      </c>
      <c r="H27" s="170">
        <v>0.31</v>
      </c>
      <c r="I27" s="170">
        <v>0.17</v>
      </c>
      <c r="J27" s="170">
        <v>-0.15</v>
      </c>
      <c r="K27" s="170">
        <v>0.37</v>
      </c>
      <c r="L27" s="170">
        <v>-0.19</v>
      </c>
      <c r="M27" s="170">
        <v>-0.28000000000000003</v>
      </c>
      <c r="N27" s="170">
        <v>0.22</v>
      </c>
      <c r="O27" s="170">
        <v>-0.05</v>
      </c>
      <c r="P27" s="170">
        <v>0.04</v>
      </c>
      <c r="Q27" s="170">
        <v>0.12</v>
      </c>
      <c r="R27" s="170">
        <v>-0.21</v>
      </c>
      <c r="S27" s="170">
        <v>-0.12</v>
      </c>
      <c r="T27" s="170">
        <v>0.3</v>
      </c>
      <c r="U27" s="170">
        <v>0.24</v>
      </c>
      <c r="V27" s="170">
        <v>1</v>
      </c>
      <c r="W27" s="30">
        <v>0.1</v>
      </c>
      <c r="Y27" s="38">
        <f t="shared" si="1"/>
        <v>0</v>
      </c>
      <c r="Z27" s="16">
        <f t="shared" si="2"/>
        <v>0</v>
      </c>
      <c r="AA27" s="16">
        <f t="shared" si="2"/>
        <v>0</v>
      </c>
      <c r="AB27" s="16">
        <f t="shared" si="2"/>
        <v>0</v>
      </c>
      <c r="AC27" s="16">
        <f t="shared" si="2"/>
        <v>0</v>
      </c>
      <c r="AD27" s="16">
        <f t="shared" si="2"/>
        <v>0</v>
      </c>
      <c r="AE27" s="16">
        <f t="shared" si="2"/>
        <v>0</v>
      </c>
      <c r="AF27" s="16">
        <f t="shared" si="2"/>
        <v>0</v>
      </c>
      <c r="AG27" s="16">
        <f t="shared" si="2"/>
        <v>0</v>
      </c>
      <c r="AH27" s="16">
        <f t="shared" si="2"/>
        <v>0</v>
      </c>
      <c r="AI27" s="16">
        <f t="shared" si="2"/>
        <v>0</v>
      </c>
      <c r="AJ27" s="16">
        <f t="shared" si="2"/>
        <v>0</v>
      </c>
      <c r="AK27" s="16">
        <f t="shared" si="2"/>
        <v>0</v>
      </c>
      <c r="AL27" s="16">
        <f t="shared" si="2"/>
        <v>0</v>
      </c>
      <c r="AM27" s="16">
        <f t="shared" si="2"/>
        <v>0</v>
      </c>
      <c r="AN27" s="16">
        <f t="shared" si="2"/>
        <v>0</v>
      </c>
      <c r="AO27" s="16">
        <f t="shared" ref="AO27:AO28" si="8">$Y27*AO$11*V27</f>
        <v>0</v>
      </c>
      <c r="AP27" s="16">
        <f t="shared" si="3"/>
        <v>0</v>
      </c>
      <c r="AR27" s="38">
        <f t="shared" si="4"/>
        <v>0</v>
      </c>
      <c r="AS27" s="16">
        <f t="shared" si="5"/>
        <v>0</v>
      </c>
      <c r="AT27" s="16">
        <f t="shared" si="5"/>
        <v>0</v>
      </c>
      <c r="AU27" s="16">
        <f t="shared" si="5"/>
        <v>0</v>
      </c>
      <c r="AV27" s="16">
        <f t="shared" si="5"/>
        <v>0</v>
      </c>
      <c r="AW27" s="16">
        <f t="shared" si="5"/>
        <v>0</v>
      </c>
      <c r="AX27" s="16">
        <f t="shared" si="5"/>
        <v>0</v>
      </c>
      <c r="AY27" s="16">
        <f t="shared" si="5"/>
        <v>0</v>
      </c>
      <c r="AZ27" s="16">
        <f t="shared" si="5"/>
        <v>0</v>
      </c>
      <c r="BA27" s="16">
        <f t="shared" si="5"/>
        <v>0</v>
      </c>
      <c r="BB27" s="16">
        <f t="shared" si="5"/>
        <v>0</v>
      </c>
      <c r="BC27" s="16">
        <f t="shared" si="5"/>
        <v>0</v>
      </c>
      <c r="BD27" s="16">
        <f t="shared" si="5"/>
        <v>0</v>
      </c>
      <c r="BE27" s="16">
        <f t="shared" si="5"/>
        <v>0</v>
      </c>
      <c r="BF27" s="16">
        <f t="shared" si="5"/>
        <v>0</v>
      </c>
      <c r="BG27" s="16">
        <f t="shared" si="5"/>
        <v>0</v>
      </c>
      <c r="BH27" s="16">
        <f t="shared" ref="BH27:BH28" si="9">$AR27*BH$11*V27</f>
        <v>0</v>
      </c>
      <c r="BI27" s="16">
        <f t="shared" si="6"/>
        <v>0</v>
      </c>
    </row>
    <row r="28" spans="1:61" s="20" customFormat="1" ht="21" customHeight="1" thickBot="1" x14ac:dyDescent="0.25">
      <c r="A28" s="12">
        <v>17</v>
      </c>
      <c r="B28" s="169"/>
      <c r="C28" s="170">
        <v>0.17</v>
      </c>
      <c r="D28" s="170">
        <v>0.15</v>
      </c>
      <c r="E28" s="23"/>
      <c r="F28" s="31">
        <f t="shared" si="7"/>
        <v>17</v>
      </c>
      <c r="G28" s="32">
        <v>0.24</v>
      </c>
      <c r="H28" s="33">
        <v>0.06</v>
      </c>
      <c r="I28" s="33">
        <v>0.01</v>
      </c>
      <c r="J28" s="33">
        <v>-0.03</v>
      </c>
      <c r="K28" s="33">
        <v>0.02</v>
      </c>
      <c r="L28" s="33">
        <v>0.09</v>
      </c>
      <c r="M28" s="33">
        <v>-0.09</v>
      </c>
      <c r="N28" s="33">
        <v>0.15</v>
      </c>
      <c r="O28" s="33">
        <v>0.14000000000000001</v>
      </c>
      <c r="P28" s="33">
        <v>0.08</v>
      </c>
      <c r="Q28" s="33">
        <v>0.16</v>
      </c>
      <c r="R28" s="33">
        <v>0.03</v>
      </c>
      <c r="S28" s="33">
        <v>-0.17</v>
      </c>
      <c r="T28" s="33">
        <v>0.13</v>
      </c>
      <c r="U28" s="33">
        <v>0.22</v>
      </c>
      <c r="V28" s="33">
        <v>0.1</v>
      </c>
      <c r="W28" s="34">
        <v>1</v>
      </c>
      <c r="Y28" s="39">
        <f t="shared" si="1"/>
        <v>0</v>
      </c>
      <c r="Z28" s="16">
        <f t="shared" ref="Z28:AN28" si="10">$Y28*Z$11*G28</f>
        <v>0</v>
      </c>
      <c r="AA28" s="16">
        <f t="shared" si="10"/>
        <v>0</v>
      </c>
      <c r="AB28" s="16">
        <f t="shared" si="10"/>
        <v>0</v>
      </c>
      <c r="AC28" s="16">
        <f t="shared" si="10"/>
        <v>0</v>
      </c>
      <c r="AD28" s="16">
        <f t="shared" si="10"/>
        <v>0</v>
      </c>
      <c r="AE28" s="16">
        <f t="shared" si="10"/>
        <v>0</v>
      </c>
      <c r="AF28" s="16">
        <f t="shared" si="10"/>
        <v>0</v>
      </c>
      <c r="AG28" s="16">
        <f t="shared" si="10"/>
        <v>0</v>
      </c>
      <c r="AH28" s="16">
        <f t="shared" si="10"/>
        <v>0</v>
      </c>
      <c r="AI28" s="16">
        <f t="shared" si="10"/>
        <v>0</v>
      </c>
      <c r="AJ28" s="16">
        <f t="shared" si="10"/>
        <v>0</v>
      </c>
      <c r="AK28" s="16">
        <f t="shared" si="10"/>
        <v>0</v>
      </c>
      <c r="AL28" s="16">
        <f t="shared" si="10"/>
        <v>0</v>
      </c>
      <c r="AM28" s="16">
        <f t="shared" si="10"/>
        <v>0</v>
      </c>
      <c r="AN28" s="16">
        <f t="shared" si="10"/>
        <v>0</v>
      </c>
      <c r="AO28" s="16">
        <f t="shared" si="8"/>
        <v>0</v>
      </c>
      <c r="AP28" s="16">
        <f t="shared" si="3"/>
        <v>0</v>
      </c>
      <c r="AR28" s="39">
        <f t="shared" si="4"/>
        <v>0</v>
      </c>
      <c r="AS28" s="16">
        <f t="shared" ref="AS28:BG28" si="11">$AR28*AS$11*G28</f>
        <v>0</v>
      </c>
      <c r="AT28" s="16">
        <f t="shared" si="11"/>
        <v>0</v>
      </c>
      <c r="AU28" s="16">
        <f t="shared" si="11"/>
        <v>0</v>
      </c>
      <c r="AV28" s="16">
        <f t="shared" si="11"/>
        <v>0</v>
      </c>
      <c r="AW28" s="16">
        <f t="shared" si="11"/>
        <v>0</v>
      </c>
      <c r="AX28" s="16">
        <f t="shared" si="11"/>
        <v>0</v>
      </c>
      <c r="AY28" s="16">
        <f t="shared" si="11"/>
        <v>0</v>
      </c>
      <c r="AZ28" s="16">
        <f t="shared" si="11"/>
        <v>0</v>
      </c>
      <c r="BA28" s="16">
        <f t="shared" si="11"/>
        <v>0</v>
      </c>
      <c r="BB28" s="16">
        <f t="shared" si="11"/>
        <v>0</v>
      </c>
      <c r="BC28" s="16">
        <f t="shared" si="11"/>
        <v>0</v>
      </c>
      <c r="BD28" s="16">
        <f t="shared" si="11"/>
        <v>0</v>
      </c>
      <c r="BE28" s="16">
        <f t="shared" si="11"/>
        <v>0</v>
      </c>
      <c r="BF28" s="16">
        <f t="shared" si="11"/>
        <v>0</v>
      </c>
      <c r="BG28" s="16">
        <f t="shared" si="11"/>
        <v>0</v>
      </c>
      <c r="BH28" s="16">
        <f t="shared" si="9"/>
        <v>0</v>
      </c>
      <c r="BI28" s="16">
        <f t="shared" si="6"/>
        <v>0</v>
      </c>
    </row>
  </sheetData>
  <sheetProtection algorithmName="SHA-512" hashValue="SQQplwnWwCJl980cVb3jxIIqiwoX2xJV6ptNWlP2T7IHHDVV57EONnyfidd22/q8ziCbNo5/raladqfktDvSwg==" saltValue="kmfr/papzYzTgNM2Oo7vqw==" spinCount="100000" sheet="1" objects="1" scenarios="1" selectLockedCells="1"/>
  <mergeCells count="7">
    <mergeCell ref="AR10:AR11"/>
    <mergeCell ref="A6:B6"/>
    <mergeCell ref="A10:A11"/>
    <mergeCell ref="B10:B11"/>
    <mergeCell ref="C10:D10"/>
    <mergeCell ref="F10:W10"/>
    <mergeCell ref="Y10:Y11"/>
  </mergeCells>
  <phoneticPr fontId="0" type="noConversion"/>
  <pageMargins left="0.39370078740157483" right="0.39370078740157483" top="0.78740157480314965" bottom="0.78740157480314965" header="0.31496062992125984" footer="0.31496062992125984"/>
  <pageSetup paperSize="9" scale="67" orientation="portrait" verticalDpi="0" r:id="rId1"/>
  <headerFooter>
    <oddFooter>&amp;L&amp;"Calibri,Itálico"&amp;9&amp;K01+000Simulação de cálculo do CRsubs - Risco da Emissão/Precificação&amp;R&amp;"Calibri,Itálico"&amp;9&amp;K01+000&amp;D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00"/>
  <sheetViews>
    <sheetView showGridLines="0" zoomScale="65" zoomScaleNormal="65" workbookViewId="0">
      <selection activeCell="E17" sqref="E17"/>
    </sheetView>
  </sheetViews>
  <sheetFormatPr defaultRowHeight="12.75" x14ac:dyDescent="0.2"/>
  <cols>
    <col min="1" max="1" width="30.140625" style="68" customWidth="1"/>
    <col min="2" max="2" width="29.42578125" style="68" bestFit="1" customWidth="1"/>
    <col min="3" max="3" width="31.140625" style="68" customWidth="1"/>
    <col min="4" max="4" width="24.140625" style="68" customWidth="1"/>
    <col min="5" max="5" width="25.7109375" style="68" customWidth="1"/>
    <col min="6" max="7" width="17.28515625" style="68" customWidth="1"/>
    <col min="8" max="8" width="14.5703125" style="68" customWidth="1"/>
    <col min="9" max="9" width="31.28515625" style="68" customWidth="1"/>
    <col min="10" max="10" width="32.140625" style="68" customWidth="1"/>
    <col min="11" max="11" width="33.5703125" style="68" customWidth="1"/>
    <col min="12" max="12" width="22.5703125" style="68" customWidth="1"/>
    <col min="13" max="13" width="25.7109375" style="68" customWidth="1"/>
    <col min="14" max="14" width="16.5703125" style="68" customWidth="1"/>
    <col min="15" max="15" width="17.28515625" style="68" customWidth="1"/>
    <col min="16" max="16" width="13.5703125" style="68" customWidth="1"/>
    <col min="17" max="16384" width="9.140625" style="68"/>
  </cols>
  <sheetData>
    <row r="1" spans="1:15" s="65" customFormat="1" ht="24.95" customHeight="1" x14ac:dyDescent="0.2">
      <c r="A1" s="64" t="s">
        <v>10</v>
      </c>
      <c r="B1" s="64"/>
      <c r="C1" s="64"/>
      <c r="D1" s="64"/>
      <c r="G1" s="64"/>
      <c r="H1" s="64"/>
      <c r="I1" s="64"/>
      <c r="J1" s="64"/>
      <c r="K1" s="64"/>
    </row>
    <row r="2" spans="1:15" s="65" customFormat="1" ht="21.95" hidden="1" customHeight="1" x14ac:dyDescent="0.2">
      <c r="A2" s="66" t="s">
        <v>139</v>
      </c>
      <c r="B2" s="66"/>
      <c r="C2" s="66"/>
      <c r="D2" s="66"/>
      <c r="G2" s="66"/>
      <c r="H2" s="66"/>
      <c r="I2" s="66"/>
      <c r="J2" s="66"/>
      <c r="K2" s="66"/>
    </row>
    <row r="3" spans="1:15" s="65" customFormat="1" ht="21.95" customHeight="1" x14ac:dyDescent="0.2">
      <c r="A3" s="67" t="s">
        <v>163</v>
      </c>
      <c r="B3" s="67"/>
      <c r="C3" s="67"/>
      <c r="D3" s="67"/>
      <c r="G3" s="67"/>
      <c r="H3" s="67"/>
      <c r="I3" s="67"/>
      <c r="J3" s="67"/>
      <c r="K3" s="67"/>
    </row>
    <row r="4" spans="1:15" s="65" customFormat="1" ht="21.95" customHeight="1" x14ac:dyDescent="0.2">
      <c r="A4" s="67" t="s">
        <v>71</v>
      </c>
      <c r="B4" s="67"/>
      <c r="C4" s="67"/>
      <c r="D4" s="67"/>
      <c r="G4" s="67"/>
      <c r="H4" s="67"/>
      <c r="I4" s="67"/>
      <c r="J4" s="67"/>
      <c r="K4" s="67"/>
    </row>
    <row r="5" spans="1:15" ht="15.75" customHeight="1" x14ac:dyDescent="0.2"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</row>
    <row r="6" spans="1:15" ht="9" customHeight="1" x14ac:dyDescent="0.2"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</row>
    <row r="7" spans="1:15" ht="30" customHeight="1" x14ac:dyDescent="0.2">
      <c r="A7" s="399" t="s">
        <v>72</v>
      </c>
      <c r="B7" s="400"/>
      <c r="C7" s="216"/>
      <c r="D7" s="213"/>
      <c r="E7" s="213"/>
      <c r="F7" s="78"/>
      <c r="I7" s="422"/>
      <c r="J7" s="422"/>
      <c r="K7" s="212"/>
      <c r="O7" s="96"/>
    </row>
    <row r="8" spans="1:15" ht="24.95" customHeight="1" x14ac:dyDescent="0.2">
      <c r="A8" s="207" t="s">
        <v>0</v>
      </c>
      <c r="B8" s="208" t="s">
        <v>1</v>
      </c>
      <c r="C8" s="96"/>
      <c r="D8" s="213"/>
      <c r="E8" s="213"/>
      <c r="F8" s="78"/>
      <c r="O8" s="96"/>
    </row>
    <row r="9" spans="1:15" ht="24.95" customHeight="1" x14ac:dyDescent="0.2">
      <c r="A9" s="209">
        <f>A13+I13</f>
        <v>0</v>
      </c>
      <c r="B9" s="210">
        <f>B13+J13</f>
        <v>0</v>
      </c>
      <c r="C9" s="96"/>
      <c r="D9" s="213"/>
      <c r="E9" s="213"/>
      <c r="F9" s="78"/>
      <c r="O9" s="96"/>
    </row>
    <row r="10" spans="1:15" ht="48" customHeight="1" x14ac:dyDescent="0.2">
      <c r="B10" s="96"/>
      <c r="C10" s="78"/>
      <c r="D10" s="96"/>
      <c r="E10" s="96"/>
      <c r="F10" s="96"/>
      <c r="G10" s="96"/>
      <c r="O10" s="96"/>
    </row>
    <row r="11" spans="1:15" ht="24.95" customHeight="1" x14ac:dyDescent="0.2">
      <c r="A11" s="401" t="s">
        <v>73</v>
      </c>
      <c r="B11" s="402"/>
      <c r="D11" s="96"/>
      <c r="E11" s="96"/>
      <c r="F11" s="96"/>
      <c r="G11" s="96"/>
      <c r="I11" s="399" t="s">
        <v>74</v>
      </c>
      <c r="J11" s="400"/>
      <c r="O11" s="96"/>
    </row>
    <row r="12" spans="1:15" ht="24.75" customHeight="1" x14ac:dyDescent="0.2">
      <c r="A12" s="207" t="s">
        <v>0</v>
      </c>
      <c r="B12" s="208" t="s">
        <v>1</v>
      </c>
      <c r="D12" s="96"/>
      <c r="E12" s="96"/>
      <c r="F12" s="96"/>
      <c r="G12" s="96"/>
      <c r="I12" s="203" t="s">
        <v>0</v>
      </c>
      <c r="J12" s="204" t="s">
        <v>1</v>
      </c>
      <c r="O12" s="96"/>
    </row>
    <row r="13" spans="1:15" ht="27" customHeight="1" x14ac:dyDescent="0.2">
      <c r="A13" s="209">
        <f>SUMPRODUCT(E17:E46,F17:F46)</f>
        <v>0</v>
      </c>
      <c r="B13" s="217">
        <f>SUMPRODUCT(E17:E46,G17:G46)</f>
        <v>0</v>
      </c>
      <c r="C13" s="215"/>
      <c r="I13" s="205">
        <f>SUMPRODUCT(M17:M53,N17:N53)</f>
        <v>0</v>
      </c>
      <c r="J13" s="206">
        <f>SUMPRODUCT(M17:M53,O17:O53)</f>
        <v>0</v>
      </c>
      <c r="K13" s="218"/>
    </row>
    <row r="14" spans="1:15" ht="23.25" customHeight="1" thickBot="1" x14ac:dyDescent="0.25"/>
    <row r="15" spans="1:15" ht="69.95" customHeight="1" x14ac:dyDescent="0.2">
      <c r="A15" s="408" t="s">
        <v>126</v>
      </c>
      <c r="B15" s="393" t="s">
        <v>141</v>
      </c>
      <c r="C15" s="393" t="s">
        <v>145</v>
      </c>
      <c r="D15" s="393" t="s">
        <v>148</v>
      </c>
      <c r="E15" s="403" t="s">
        <v>143</v>
      </c>
      <c r="F15" s="420" t="s">
        <v>136</v>
      </c>
      <c r="G15" s="421"/>
      <c r="H15" s="136"/>
      <c r="I15" s="410" t="s">
        <v>140</v>
      </c>
      <c r="J15" s="412" t="s">
        <v>149</v>
      </c>
      <c r="K15" s="412" t="s">
        <v>150</v>
      </c>
      <c r="L15" s="423" t="s">
        <v>110</v>
      </c>
      <c r="M15" s="424" t="s">
        <v>142</v>
      </c>
      <c r="N15" s="425" t="s">
        <v>137</v>
      </c>
      <c r="O15" s="426"/>
    </row>
    <row r="16" spans="1:15" ht="30" customHeight="1" thickBot="1" x14ac:dyDescent="0.25">
      <c r="A16" s="409"/>
      <c r="B16" s="394"/>
      <c r="C16" s="394"/>
      <c r="D16" s="394"/>
      <c r="E16" s="404"/>
      <c r="F16" s="181" t="s">
        <v>0</v>
      </c>
      <c r="G16" s="183" t="s">
        <v>1</v>
      </c>
      <c r="H16" s="105"/>
      <c r="I16" s="411"/>
      <c r="J16" s="413"/>
      <c r="K16" s="394"/>
      <c r="L16" s="338"/>
      <c r="M16" s="404"/>
      <c r="N16" s="181" t="s">
        <v>0</v>
      </c>
      <c r="O16" s="193" t="s">
        <v>1</v>
      </c>
    </row>
    <row r="17" spans="1:15" ht="24.95" customHeight="1" x14ac:dyDescent="0.2">
      <c r="A17" s="414" t="s">
        <v>127</v>
      </c>
      <c r="B17" s="390" t="s">
        <v>147</v>
      </c>
      <c r="C17" s="390" t="s">
        <v>53</v>
      </c>
      <c r="D17" s="178" t="s">
        <v>62</v>
      </c>
      <c r="E17" s="63"/>
      <c r="F17" s="177">
        <v>2.9999999999999997E-4</v>
      </c>
      <c r="G17" s="184">
        <v>2.0000000000000001E-4</v>
      </c>
      <c r="H17" s="140"/>
      <c r="I17" s="405" t="s">
        <v>127</v>
      </c>
      <c r="J17" s="390" t="s">
        <v>5</v>
      </c>
      <c r="K17" s="390" t="s">
        <v>53</v>
      </c>
      <c r="L17" s="178" t="s">
        <v>62</v>
      </c>
      <c r="M17" s="63"/>
      <c r="N17" s="177">
        <v>2.9999999999999997E-4</v>
      </c>
      <c r="O17" s="194">
        <v>2.0000000000000001E-4</v>
      </c>
    </row>
    <row r="18" spans="1:15" ht="24.95" customHeight="1" thickBot="1" x14ac:dyDescent="0.25">
      <c r="A18" s="415"/>
      <c r="B18" s="391"/>
      <c r="C18" s="391"/>
      <c r="D18" s="179" t="s">
        <v>61</v>
      </c>
      <c r="E18" s="62"/>
      <c r="F18" s="176">
        <v>1.9E-3</v>
      </c>
      <c r="G18" s="185">
        <v>1.2999999999999999E-3</v>
      </c>
      <c r="H18" s="140"/>
      <c r="I18" s="406"/>
      <c r="J18" s="391"/>
      <c r="K18" s="391"/>
      <c r="L18" s="179" t="s">
        <v>61</v>
      </c>
      <c r="M18" s="62"/>
      <c r="N18" s="176">
        <v>6.1999999999999998E-3</v>
      </c>
      <c r="O18" s="195">
        <v>4.7999999999999996E-3</v>
      </c>
    </row>
    <row r="19" spans="1:15" ht="24.95" customHeight="1" x14ac:dyDescent="0.2">
      <c r="A19" s="415"/>
      <c r="B19" s="386" t="s">
        <v>146</v>
      </c>
      <c r="C19" s="386" t="s">
        <v>2</v>
      </c>
      <c r="D19" s="178" t="s">
        <v>62</v>
      </c>
      <c r="E19" s="63"/>
      <c r="F19" s="177">
        <v>5.0000000000000001E-4</v>
      </c>
      <c r="G19" s="184">
        <v>4.0000000000000002E-4</v>
      </c>
      <c r="H19" s="140"/>
      <c r="I19" s="406"/>
      <c r="J19" s="386" t="s">
        <v>4</v>
      </c>
      <c r="K19" s="386" t="s">
        <v>6</v>
      </c>
      <c r="L19" s="178" t="s">
        <v>62</v>
      </c>
      <c r="M19" s="63"/>
      <c r="N19" s="177">
        <v>1.3100000000000001E-2</v>
      </c>
      <c r="O19" s="194">
        <v>9.1000000000000004E-3</v>
      </c>
    </row>
    <row r="20" spans="1:15" ht="24.95" customHeight="1" thickBot="1" x14ac:dyDescent="0.25">
      <c r="A20" s="415"/>
      <c r="B20" s="387"/>
      <c r="C20" s="388"/>
      <c r="D20" s="179" t="s">
        <v>61</v>
      </c>
      <c r="E20" s="62"/>
      <c r="F20" s="176">
        <v>3.5999999999999999E-3</v>
      </c>
      <c r="G20" s="185">
        <v>2.8999999999999998E-3</v>
      </c>
      <c r="H20" s="140"/>
      <c r="I20" s="406"/>
      <c r="J20" s="387"/>
      <c r="K20" s="388"/>
      <c r="L20" s="179" t="s">
        <v>61</v>
      </c>
      <c r="M20" s="62"/>
      <c r="N20" s="176">
        <v>2.81E-2</v>
      </c>
      <c r="O20" s="195">
        <v>2.35E-2</v>
      </c>
    </row>
    <row r="21" spans="1:15" ht="24.95" customHeight="1" x14ac:dyDescent="0.2">
      <c r="A21" s="415"/>
      <c r="B21" s="387"/>
      <c r="C21" s="386" t="s">
        <v>3</v>
      </c>
      <c r="D21" s="178" t="s">
        <v>62</v>
      </c>
      <c r="E21" s="63"/>
      <c r="F21" s="177">
        <v>4.0000000000000002E-4</v>
      </c>
      <c r="G21" s="184">
        <v>2.9999999999999997E-4</v>
      </c>
      <c r="H21" s="140"/>
      <c r="I21" s="406"/>
      <c r="J21" s="387"/>
      <c r="K21" s="386" t="s">
        <v>7</v>
      </c>
      <c r="L21" s="178" t="s">
        <v>62</v>
      </c>
      <c r="M21" s="63"/>
      <c r="N21" s="177">
        <v>2.3999999999999998E-3</v>
      </c>
      <c r="O21" s="194">
        <v>1.8E-3</v>
      </c>
    </row>
    <row r="22" spans="1:15" ht="24.95" customHeight="1" thickBot="1" x14ac:dyDescent="0.25">
      <c r="A22" s="415"/>
      <c r="B22" s="388"/>
      <c r="C22" s="388"/>
      <c r="D22" s="179" t="s">
        <v>61</v>
      </c>
      <c r="E22" s="62"/>
      <c r="F22" s="176">
        <v>2.3E-3</v>
      </c>
      <c r="G22" s="185">
        <v>1.7000000000000001E-3</v>
      </c>
      <c r="H22" s="140"/>
      <c r="I22" s="406"/>
      <c r="J22" s="388"/>
      <c r="K22" s="388"/>
      <c r="L22" s="179" t="s">
        <v>61</v>
      </c>
      <c r="M22" s="62"/>
      <c r="N22" s="176">
        <v>1.7399999999999999E-2</v>
      </c>
      <c r="O22" s="195">
        <v>1.3300000000000001E-2</v>
      </c>
    </row>
    <row r="23" spans="1:15" ht="24.95" customHeight="1" x14ac:dyDescent="0.2">
      <c r="A23" s="414" t="s">
        <v>128</v>
      </c>
      <c r="B23" s="416" t="s">
        <v>147</v>
      </c>
      <c r="C23" s="390" t="s">
        <v>53</v>
      </c>
      <c r="D23" s="178" t="s">
        <v>54</v>
      </c>
      <c r="E23" s="63"/>
      <c r="F23" s="123">
        <v>1.1000000000000001E-3</v>
      </c>
      <c r="G23" s="186">
        <v>7.000000000000001E-4</v>
      </c>
      <c r="H23" s="140"/>
      <c r="I23" s="405" t="s">
        <v>128</v>
      </c>
      <c r="J23" s="380" t="s">
        <v>5</v>
      </c>
      <c r="K23" s="390" t="s">
        <v>53</v>
      </c>
      <c r="L23" s="178" t="s">
        <v>54</v>
      </c>
      <c r="M23" s="63"/>
      <c r="N23" s="123">
        <v>2.0000000000000001E-4</v>
      </c>
      <c r="O23" s="196">
        <v>1E-4</v>
      </c>
    </row>
    <row r="24" spans="1:15" ht="24.95" customHeight="1" x14ac:dyDescent="0.2">
      <c r="A24" s="415"/>
      <c r="B24" s="417"/>
      <c r="C24" s="392"/>
      <c r="D24" s="180" t="s">
        <v>55</v>
      </c>
      <c r="E24" s="61"/>
      <c r="F24" s="182">
        <v>2.8000000000000004E-3</v>
      </c>
      <c r="G24" s="187">
        <v>1.5E-3</v>
      </c>
      <c r="H24" s="140"/>
      <c r="I24" s="406"/>
      <c r="J24" s="381"/>
      <c r="K24" s="392"/>
      <c r="L24" s="180" t="s">
        <v>55</v>
      </c>
      <c r="M24" s="61"/>
      <c r="N24" s="117">
        <v>1.8E-3</v>
      </c>
      <c r="O24" s="197">
        <v>8.9999999999999998E-4</v>
      </c>
    </row>
    <row r="25" spans="1:15" ht="24.95" customHeight="1" x14ac:dyDescent="0.2">
      <c r="A25" s="415"/>
      <c r="B25" s="417"/>
      <c r="C25" s="392"/>
      <c r="D25" s="180" t="s">
        <v>56</v>
      </c>
      <c r="E25" s="61"/>
      <c r="F25" s="182">
        <v>6.8000000000000005E-3</v>
      </c>
      <c r="G25" s="187">
        <v>4.6999999999999993E-3</v>
      </c>
      <c r="H25" s="140"/>
      <c r="I25" s="406"/>
      <c r="J25" s="381"/>
      <c r="K25" s="392"/>
      <c r="L25" s="180" t="s">
        <v>56</v>
      </c>
      <c r="M25" s="61"/>
      <c r="N25" s="117">
        <v>4.8999999999999998E-3</v>
      </c>
      <c r="O25" s="197">
        <v>2.3999999999999998E-3</v>
      </c>
    </row>
    <row r="26" spans="1:15" ht="24.95" customHeight="1" x14ac:dyDescent="0.2">
      <c r="A26" s="415"/>
      <c r="B26" s="417"/>
      <c r="C26" s="392"/>
      <c r="D26" s="180" t="s">
        <v>57</v>
      </c>
      <c r="E26" s="61"/>
      <c r="F26" s="182">
        <v>1.32E-2</v>
      </c>
      <c r="G26" s="187">
        <v>9.8999999999999991E-3</v>
      </c>
      <c r="H26" s="140"/>
      <c r="I26" s="406"/>
      <c r="J26" s="381"/>
      <c r="K26" s="392"/>
      <c r="L26" s="180" t="s">
        <v>57</v>
      </c>
      <c r="M26" s="61"/>
      <c r="N26" s="117">
        <v>8.1000000000000013E-3</v>
      </c>
      <c r="O26" s="197">
        <v>6.7000000000000002E-3</v>
      </c>
    </row>
    <row r="27" spans="1:15" ht="24.95" customHeight="1" x14ac:dyDescent="0.2">
      <c r="A27" s="415"/>
      <c r="B27" s="417"/>
      <c r="C27" s="392"/>
      <c r="D27" s="180" t="s">
        <v>58</v>
      </c>
      <c r="E27" s="61"/>
      <c r="F27" s="182">
        <v>2.0799999999999999E-2</v>
      </c>
      <c r="G27" s="187">
        <v>1.6799999999999999E-2</v>
      </c>
      <c r="H27" s="138"/>
      <c r="I27" s="406"/>
      <c r="J27" s="381"/>
      <c r="K27" s="392"/>
      <c r="L27" s="180" t="s">
        <v>58</v>
      </c>
      <c r="M27" s="61"/>
      <c r="N27" s="117">
        <v>1.8100000000000002E-2</v>
      </c>
      <c r="O27" s="197">
        <v>1.4999999999999999E-2</v>
      </c>
    </row>
    <row r="28" spans="1:15" ht="24.95" customHeight="1" x14ac:dyDescent="0.2">
      <c r="A28" s="415"/>
      <c r="B28" s="417"/>
      <c r="C28" s="392"/>
      <c r="D28" s="180" t="s">
        <v>59</v>
      </c>
      <c r="E28" s="61"/>
      <c r="F28" s="182">
        <v>3.2199999999999999E-2</v>
      </c>
      <c r="G28" s="187">
        <v>2.6600000000000002E-2</v>
      </c>
      <c r="H28" s="138"/>
      <c r="I28" s="406"/>
      <c r="J28" s="381"/>
      <c r="K28" s="392"/>
      <c r="L28" s="180" t="s">
        <v>59</v>
      </c>
      <c r="M28" s="61"/>
      <c r="N28" s="117">
        <v>3.4799999999999998E-2</v>
      </c>
      <c r="O28" s="197">
        <v>2.4399999999999998E-2</v>
      </c>
    </row>
    <row r="29" spans="1:15" ht="24.95" customHeight="1" x14ac:dyDescent="0.2">
      <c r="A29" s="415"/>
      <c r="B29" s="417"/>
      <c r="C29" s="392"/>
      <c r="D29" s="180" t="s">
        <v>60</v>
      </c>
      <c r="E29" s="61"/>
      <c r="F29" s="182">
        <v>4.6699999999999998E-2</v>
      </c>
      <c r="G29" s="187">
        <v>3.8800000000000001E-2</v>
      </c>
      <c r="H29" s="138"/>
      <c r="I29" s="406"/>
      <c r="J29" s="381"/>
      <c r="K29" s="392"/>
      <c r="L29" s="180" t="s">
        <v>60</v>
      </c>
      <c r="M29" s="61"/>
      <c r="N29" s="117">
        <v>5.4699999999999999E-2</v>
      </c>
      <c r="O29" s="197">
        <v>4.2699999999999995E-2</v>
      </c>
    </row>
    <row r="30" spans="1:15" ht="24.95" customHeight="1" thickBot="1" x14ac:dyDescent="0.25">
      <c r="A30" s="415"/>
      <c r="B30" s="418"/>
      <c r="C30" s="391"/>
      <c r="D30" s="179" t="s">
        <v>61</v>
      </c>
      <c r="E30" s="62"/>
      <c r="F30" s="121">
        <v>7.2800000000000004E-2</v>
      </c>
      <c r="G30" s="188">
        <v>6.3099999999999989E-2</v>
      </c>
      <c r="H30" s="138"/>
      <c r="I30" s="406"/>
      <c r="J30" s="382"/>
      <c r="K30" s="391"/>
      <c r="L30" s="179" t="s">
        <v>61</v>
      </c>
      <c r="M30" s="62"/>
      <c r="N30" s="139">
        <v>8.9499999999999996E-2</v>
      </c>
      <c r="O30" s="198">
        <v>7.4499999999999997E-2</v>
      </c>
    </row>
    <row r="31" spans="1:15" ht="24.95" customHeight="1" x14ac:dyDescent="0.2">
      <c r="A31" s="415"/>
      <c r="B31" s="395" t="s">
        <v>146</v>
      </c>
      <c r="C31" s="386" t="s">
        <v>2</v>
      </c>
      <c r="D31" s="178" t="s">
        <v>54</v>
      </c>
      <c r="E31" s="63"/>
      <c r="F31" s="123">
        <v>1.5E-3</v>
      </c>
      <c r="G31" s="186">
        <v>1.1999999999999999E-3</v>
      </c>
      <c r="H31" s="138"/>
      <c r="I31" s="406"/>
      <c r="J31" s="380" t="s">
        <v>151</v>
      </c>
      <c r="K31" s="380" t="s">
        <v>53</v>
      </c>
      <c r="L31" s="178" t="s">
        <v>54</v>
      </c>
      <c r="M31" s="63"/>
      <c r="N31" s="123">
        <v>2.9999999999999997E-4</v>
      </c>
      <c r="O31" s="196">
        <v>2.0000000000000001E-4</v>
      </c>
    </row>
    <row r="32" spans="1:15" ht="24.95" customHeight="1" x14ac:dyDescent="0.2">
      <c r="A32" s="415"/>
      <c r="B32" s="396"/>
      <c r="C32" s="387"/>
      <c r="D32" s="180" t="s">
        <v>55</v>
      </c>
      <c r="E32" s="61"/>
      <c r="F32" s="182">
        <v>3.9000000000000003E-3</v>
      </c>
      <c r="G32" s="187">
        <v>2.3999999999999998E-3</v>
      </c>
      <c r="H32" s="138"/>
      <c r="I32" s="406"/>
      <c r="J32" s="381"/>
      <c r="K32" s="381"/>
      <c r="L32" s="180" t="s">
        <v>55</v>
      </c>
      <c r="M32" s="61"/>
      <c r="N32" s="117">
        <v>2.5000000000000001E-3</v>
      </c>
      <c r="O32" s="197">
        <v>2E-3</v>
      </c>
    </row>
    <row r="33" spans="1:15" ht="24.95" customHeight="1" x14ac:dyDescent="0.2">
      <c r="A33" s="415"/>
      <c r="B33" s="396"/>
      <c r="C33" s="387"/>
      <c r="D33" s="180" t="s">
        <v>56</v>
      </c>
      <c r="E33" s="61"/>
      <c r="F33" s="182">
        <v>8.1000000000000013E-3</v>
      </c>
      <c r="G33" s="187">
        <v>6.0000000000000001E-3</v>
      </c>
      <c r="H33" s="138"/>
      <c r="I33" s="406"/>
      <c r="J33" s="381"/>
      <c r="K33" s="381"/>
      <c r="L33" s="180" t="s">
        <v>56</v>
      </c>
      <c r="M33" s="61"/>
      <c r="N33" s="117">
        <v>5.8999999999999999E-3</v>
      </c>
      <c r="O33" s="197">
        <v>4.8999999999999998E-3</v>
      </c>
    </row>
    <row r="34" spans="1:15" ht="24.95" customHeight="1" x14ac:dyDescent="0.2">
      <c r="A34" s="415"/>
      <c r="B34" s="396"/>
      <c r="C34" s="387"/>
      <c r="D34" s="180" t="s">
        <v>57</v>
      </c>
      <c r="E34" s="61"/>
      <c r="F34" s="182">
        <v>1.49E-2</v>
      </c>
      <c r="G34" s="187">
        <v>1.1599999999999999E-2</v>
      </c>
      <c r="H34" s="138"/>
      <c r="I34" s="406"/>
      <c r="J34" s="381"/>
      <c r="K34" s="381"/>
      <c r="L34" s="180" t="s">
        <v>57</v>
      </c>
      <c r="M34" s="61"/>
      <c r="N34" s="117">
        <v>9.1999999999999998E-3</v>
      </c>
      <c r="O34" s="197">
        <v>7.7000000000000002E-3</v>
      </c>
    </row>
    <row r="35" spans="1:15" ht="24.95" customHeight="1" x14ac:dyDescent="0.2">
      <c r="A35" s="415"/>
      <c r="B35" s="396"/>
      <c r="C35" s="387"/>
      <c r="D35" s="180" t="s">
        <v>58</v>
      </c>
      <c r="E35" s="61"/>
      <c r="F35" s="182">
        <v>2.3900000000000001E-2</v>
      </c>
      <c r="G35" s="187">
        <v>1.9599999999999999E-2</v>
      </c>
      <c r="H35" s="138"/>
      <c r="I35" s="406"/>
      <c r="J35" s="381"/>
      <c r="K35" s="381"/>
      <c r="L35" s="180" t="s">
        <v>58</v>
      </c>
      <c r="M35" s="61"/>
      <c r="N35" s="117">
        <v>1.8600000000000002E-2</v>
      </c>
      <c r="O35" s="197">
        <v>1.5700000000000002E-2</v>
      </c>
    </row>
    <row r="36" spans="1:15" ht="24.95" customHeight="1" x14ac:dyDescent="0.2">
      <c r="A36" s="415"/>
      <c r="B36" s="396"/>
      <c r="C36" s="387"/>
      <c r="D36" s="180" t="s">
        <v>59</v>
      </c>
      <c r="E36" s="61"/>
      <c r="F36" s="182">
        <v>3.73E-2</v>
      </c>
      <c r="G36" s="187">
        <v>3.0899999999999997E-2</v>
      </c>
      <c r="H36" s="138"/>
      <c r="I36" s="406"/>
      <c r="J36" s="381"/>
      <c r="K36" s="381"/>
      <c r="L36" s="180" t="s">
        <v>59</v>
      </c>
      <c r="M36" s="61"/>
      <c r="N36" s="117">
        <v>3.73E-2</v>
      </c>
      <c r="O36" s="197">
        <v>3.4099999999999998E-2</v>
      </c>
    </row>
    <row r="37" spans="1:15" ht="24.95" customHeight="1" thickBot="1" x14ac:dyDescent="0.25">
      <c r="A37" s="415"/>
      <c r="B37" s="396"/>
      <c r="C37" s="387"/>
      <c r="D37" s="180" t="s">
        <v>60</v>
      </c>
      <c r="E37" s="61"/>
      <c r="F37" s="182">
        <v>5.2699999999999997E-2</v>
      </c>
      <c r="G37" s="187">
        <v>4.4299999999999999E-2</v>
      </c>
      <c r="H37" s="138"/>
      <c r="I37" s="406"/>
      <c r="J37" s="381"/>
      <c r="K37" s="382"/>
      <c r="L37" s="180" t="s">
        <v>60</v>
      </c>
      <c r="M37" s="61"/>
      <c r="N37" s="117">
        <v>5.5500000000000001E-2</v>
      </c>
      <c r="O37" s="197">
        <v>5.1900000000000002E-2</v>
      </c>
    </row>
    <row r="38" spans="1:15" ht="24.95" customHeight="1" thickBot="1" x14ac:dyDescent="0.25">
      <c r="A38" s="415"/>
      <c r="B38" s="396"/>
      <c r="C38" s="388"/>
      <c r="D38" s="179" t="s">
        <v>61</v>
      </c>
      <c r="E38" s="62"/>
      <c r="F38" s="121">
        <v>7.9100000000000004E-2</v>
      </c>
      <c r="G38" s="188">
        <v>6.9000000000000006E-2</v>
      </c>
      <c r="H38" s="138"/>
      <c r="I38" s="406"/>
      <c r="J38" s="383" t="s">
        <v>152</v>
      </c>
      <c r="K38" s="386" t="s">
        <v>6</v>
      </c>
      <c r="L38" s="178" t="s">
        <v>54</v>
      </c>
      <c r="M38" s="63"/>
      <c r="N38" s="123">
        <v>1.09E-2</v>
      </c>
      <c r="O38" s="196">
        <v>7.4999999999999997E-3</v>
      </c>
    </row>
    <row r="39" spans="1:15" ht="24.95" customHeight="1" x14ac:dyDescent="0.2">
      <c r="A39" s="415"/>
      <c r="B39" s="396"/>
      <c r="C39" s="386" t="s">
        <v>3</v>
      </c>
      <c r="D39" s="178" t="s">
        <v>54</v>
      </c>
      <c r="E39" s="63"/>
      <c r="F39" s="123">
        <v>1.1999999999999999E-3</v>
      </c>
      <c r="G39" s="186">
        <v>8.0000000000000004E-4</v>
      </c>
      <c r="H39" s="138"/>
      <c r="I39" s="406"/>
      <c r="J39" s="384"/>
      <c r="K39" s="387"/>
      <c r="L39" s="180" t="s">
        <v>55</v>
      </c>
      <c r="M39" s="61"/>
      <c r="N39" s="117">
        <v>1.61E-2</v>
      </c>
      <c r="O39" s="197">
        <v>1.32E-2</v>
      </c>
    </row>
    <row r="40" spans="1:15" ht="24.95" customHeight="1" x14ac:dyDescent="0.2">
      <c r="A40" s="415"/>
      <c r="B40" s="396"/>
      <c r="C40" s="387"/>
      <c r="D40" s="180" t="s">
        <v>55</v>
      </c>
      <c r="E40" s="61"/>
      <c r="F40" s="182">
        <v>2.8999999999999998E-3</v>
      </c>
      <c r="G40" s="187">
        <v>1.6000000000000001E-3</v>
      </c>
      <c r="H40" s="138"/>
      <c r="I40" s="406"/>
      <c r="J40" s="384"/>
      <c r="K40" s="387"/>
      <c r="L40" s="180" t="s">
        <v>56</v>
      </c>
      <c r="M40" s="61"/>
      <c r="N40" s="117">
        <v>3.0899999999999997E-2</v>
      </c>
      <c r="O40" s="197">
        <v>2.12E-2</v>
      </c>
    </row>
    <row r="41" spans="1:15" ht="24.95" customHeight="1" x14ac:dyDescent="0.2">
      <c r="A41" s="415"/>
      <c r="B41" s="396"/>
      <c r="C41" s="387"/>
      <c r="D41" s="180" t="s">
        <v>56</v>
      </c>
      <c r="E41" s="61"/>
      <c r="F41" s="182">
        <v>6.8999999999999999E-3</v>
      </c>
      <c r="G41" s="187">
        <v>4.7999999999999996E-3</v>
      </c>
      <c r="H41" s="138"/>
      <c r="I41" s="406"/>
      <c r="J41" s="384"/>
      <c r="K41" s="387"/>
      <c r="L41" s="180" t="s">
        <v>57</v>
      </c>
      <c r="M41" s="61"/>
      <c r="N41" s="117">
        <v>4.8000000000000001E-2</v>
      </c>
      <c r="O41" s="197">
        <v>3.73E-2</v>
      </c>
    </row>
    <row r="42" spans="1:15" ht="24.95" customHeight="1" x14ac:dyDescent="0.2">
      <c r="A42" s="415"/>
      <c r="B42" s="396"/>
      <c r="C42" s="387"/>
      <c r="D42" s="180" t="s">
        <v>57</v>
      </c>
      <c r="E42" s="61"/>
      <c r="F42" s="182">
        <v>1.34E-2</v>
      </c>
      <c r="G42" s="187">
        <v>0.01</v>
      </c>
      <c r="H42" s="138"/>
      <c r="I42" s="406"/>
      <c r="J42" s="384"/>
      <c r="K42" s="387"/>
      <c r="L42" s="180" t="s">
        <v>58</v>
      </c>
      <c r="M42" s="61"/>
      <c r="N42" s="117">
        <v>6.3899999999999998E-2</v>
      </c>
      <c r="O42" s="197">
        <v>5.2199999999999996E-2</v>
      </c>
    </row>
    <row r="43" spans="1:15" ht="24.95" customHeight="1" x14ac:dyDescent="0.2">
      <c r="A43" s="415"/>
      <c r="B43" s="396"/>
      <c r="C43" s="387"/>
      <c r="D43" s="180" t="s">
        <v>58</v>
      </c>
      <c r="E43" s="61"/>
      <c r="F43" s="182">
        <v>2.1400000000000002E-2</v>
      </c>
      <c r="G43" s="187">
        <v>1.7299999999999999E-2</v>
      </c>
      <c r="H43" s="138"/>
      <c r="I43" s="406"/>
      <c r="J43" s="384"/>
      <c r="K43" s="387"/>
      <c r="L43" s="180" t="s">
        <v>59</v>
      </c>
      <c r="M43" s="61"/>
      <c r="N43" s="117">
        <v>7.8600000000000003E-2</v>
      </c>
      <c r="O43" s="197">
        <v>6.5599999999999992E-2</v>
      </c>
    </row>
    <row r="44" spans="1:15" ht="24.95" customHeight="1" x14ac:dyDescent="0.2">
      <c r="A44" s="415"/>
      <c r="B44" s="396"/>
      <c r="C44" s="387"/>
      <c r="D44" s="180" t="s">
        <v>59</v>
      </c>
      <c r="E44" s="61"/>
      <c r="F44" s="182">
        <v>3.3599999999999998E-2</v>
      </c>
      <c r="G44" s="187">
        <v>2.7699999999999999E-2</v>
      </c>
      <c r="H44" s="138"/>
      <c r="I44" s="406"/>
      <c r="J44" s="384"/>
      <c r="K44" s="387"/>
      <c r="L44" s="180" t="s">
        <v>60</v>
      </c>
      <c r="M44" s="61"/>
      <c r="N44" s="117">
        <v>9.06E-2</v>
      </c>
      <c r="O44" s="197">
        <v>7.6799999999999993E-2</v>
      </c>
    </row>
    <row r="45" spans="1:15" ht="24.95" customHeight="1" thickBot="1" x14ac:dyDescent="0.25">
      <c r="A45" s="415"/>
      <c r="B45" s="396"/>
      <c r="C45" s="387"/>
      <c r="D45" s="180" t="s">
        <v>60</v>
      </c>
      <c r="E45" s="61"/>
      <c r="F45" s="182">
        <v>4.8899999999999999E-2</v>
      </c>
      <c r="G45" s="187">
        <v>4.0599999999999997E-2</v>
      </c>
      <c r="H45" s="138"/>
      <c r="I45" s="406"/>
      <c r="J45" s="384"/>
      <c r="K45" s="388"/>
      <c r="L45" s="179" t="s">
        <v>61</v>
      </c>
      <c r="M45" s="62"/>
      <c r="N45" s="139">
        <v>0.11070000000000001</v>
      </c>
      <c r="O45" s="198">
        <v>9.4600000000000004E-2</v>
      </c>
    </row>
    <row r="46" spans="1:15" ht="24.95" customHeight="1" thickBot="1" x14ac:dyDescent="0.25">
      <c r="A46" s="419"/>
      <c r="B46" s="397"/>
      <c r="C46" s="398"/>
      <c r="D46" s="189" t="s">
        <v>61</v>
      </c>
      <c r="E46" s="190"/>
      <c r="F46" s="191">
        <v>7.5800000000000006E-2</v>
      </c>
      <c r="G46" s="192">
        <v>6.59E-2</v>
      </c>
      <c r="H46" s="138"/>
      <c r="I46" s="406"/>
      <c r="J46" s="384"/>
      <c r="K46" s="386" t="s">
        <v>7</v>
      </c>
      <c r="L46" s="178" t="s">
        <v>54</v>
      </c>
      <c r="M46" s="63"/>
      <c r="N46" s="123">
        <v>1.1000000000000001E-3</v>
      </c>
      <c r="O46" s="196">
        <v>5.9999999999999995E-4</v>
      </c>
    </row>
    <row r="47" spans="1:15" ht="24.95" customHeight="1" x14ac:dyDescent="0.2">
      <c r="A47" s="114"/>
      <c r="B47" s="114"/>
      <c r="C47" s="114"/>
      <c r="D47" s="214" t="s">
        <v>144</v>
      </c>
      <c r="E47" s="211">
        <f>SUM(E17:E46)</f>
        <v>0</v>
      </c>
      <c r="F47" s="114"/>
      <c r="G47" s="114"/>
      <c r="H47" s="114"/>
      <c r="I47" s="406"/>
      <c r="J47" s="384"/>
      <c r="K47" s="387"/>
      <c r="L47" s="180" t="s">
        <v>55</v>
      </c>
      <c r="M47" s="61"/>
      <c r="N47" s="117">
        <v>5.8999999999999999E-3</v>
      </c>
      <c r="O47" s="197">
        <v>2.8999999999999998E-3</v>
      </c>
    </row>
    <row r="48" spans="1:15" ht="24.95" customHeight="1" x14ac:dyDescent="0.2">
      <c r="A48" s="114"/>
      <c r="B48" s="114"/>
      <c r="C48" s="114"/>
      <c r="D48" s="114"/>
      <c r="E48" s="114"/>
      <c r="F48" s="114"/>
      <c r="G48" s="114"/>
      <c r="H48" s="114"/>
      <c r="I48" s="406"/>
      <c r="J48" s="384"/>
      <c r="K48" s="387"/>
      <c r="L48" s="180" t="s">
        <v>56</v>
      </c>
      <c r="M48" s="61"/>
      <c r="N48" s="117">
        <v>1.6E-2</v>
      </c>
      <c r="O48" s="197">
        <v>8.199999999999999E-3</v>
      </c>
    </row>
    <row r="49" spans="1:15" ht="24.95" customHeight="1" x14ac:dyDescent="0.2">
      <c r="A49" s="114"/>
      <c r="B49" s="114"/>
      <c r="C49" s="114"/>
      <c r="D49" s="114"/>
      <c r="E49" s="114"/>
      <c r="F49" s="114"/>
      <c r="G49" s="114"/>
      <c r="H49" s="114"/>
      <c r="I49" s="406"/>
      <c r="J49" s="384"/>
      <c r="K49" s="387"/>
      <c r="L49" s="180" t="s">
        <v>57</v>
      </c>
      <c r="M49" s="61"/>
      <c r="N49" s="117">
        <v>1.9199999999999998E-2</v>
      </c>
      <c r="O49" s="197">
        <v>1.3999999999999999E-2</v>
      </c>
    </row>
    <row r="50" spans="1:15" ht="24.95" customHeight="1" x14ac:dyDescent="0.2">
      <c r="A50" s="114"/>
      <c r="B50" s="114"/>
      <c r="C50" s="114"/>
      <c r="D50" s="114"/>
      <c r="E50" s="114"/>
      <c r="F50" s="114"/>
      <c r="G50" s="114"/>
      <c r="H50" s="114"/>
      <c r="I50" s="406"/>
      <c r="J50" s="384"/>
      <c r="K50" s="387"/>
      <c r="L50" s="180" t="s">
        <v>58</v>
      </c>
      <c r="M50" s="61"/>
      <c r="N50" s="117">
        <v>3.7000000000000005E-2</v>
      </c>
      <c r="O50" s="197">
        <v>2.7000000000000003E-2</v>
      </c>
    </row>
    <row r="51" spans="1:15" ht="24.95" customHeight="1" x14ac:dyDescent="0.2">
      <c r="A51" s="114"/>
      <c r="B51" s="114"/>
      <c r="C51" s="114"/>
      <c r="D51" s="114"/>
      <c r="E51" s="114"/>
      <c r="F51" s="114"/>
      <c r="G51" s="114"/>
      <c r="H51" s="114"/>
      <c r="I51" s="406"/>
      <c r="J51" s="384"/>
      <c r="K51" s="387"/>
      <c r="L51" s="180" t="s">
        <v>59</v>
      </c>
      <c r="M51" s="61"/>
      <c r="N51" s="117">
        <v>5.4199999999999998E-2</v>
      </c>
      <c r="O51" s="197">
        <v>4.3099999999999999E-2</v>
      </c>
    </row>
    <row r="52" spans="1:15" ht="24.95" customHeight="1" x14ac:dyDescent="0.2">
      <c r="A52" s="114"/>
      <c r="B52" s="114"/>
      <c r="C52" s="114"/>
      <c r="D52" s="114"/>
      <c r="E52" s="114"/>
      <c r="F52" s="114"/>
      <c r="G52" s="114"/>
      <c r="H52" s="114"/>
      <c r="I52" s="406"/>
      <c r="J52" s="384"/>
      <c r="K52" s="387"/>
      <c r="L52" s="180" t="s">
        <v>60</v>
      </c>
      <c r="M52" s="61"/>
      <c r="N52" s="117">
        <v>6.9800000000000001E-2</v>
      </c>
      <c r="O52" s="197">
        <v>5.7699999999999994E-2</v>
      </c>
    </row>
    <row r="53" spans="1:15" ht="24.95" customHeight="1" thickBot="1" x14ac:dyDescent="0.25">
      <c r="A53" s="114"/>
      <c r="B53" s="114"/>
      <c r="C53" s="114"/>
      <c r="D53" s="114"/>
      <c r="E53" s="114"/>
      <c r="F53" s="114"/>
      <c r="G53" s="114"/>
      <c r="H53" s="114"/>
      <c r="I53" s="407"/>
      <c r="J53" s="385"/>
      <c r="K53" s="389"/>
      <c r="L53" s="199" t="s">
        <v>61</v>
      </c>
      <c r="M53" s="200"/>
      <c r="N53" s="201">
        <v>9.5399999999999985E-2</v>
      </c>
      <c r="O53" s="202">
        <v>8.1000000000000003E-2</v>
      </c>
    </row>
    <row r="54" spans="1:15" ht="24.95" customHeight="1" x14ac:dyDescent="0.2">
      <c r="A54" s="114"/>
      <c r="B54" s="114"/>
      <c r="C54" s="114"/>
      <c r="D54" s="114"/>
      <c r="E54" s="114"/>
      <c r="F54" s="114"/>
      <c r="G54" s="114"/>
      <c r="H54" s="114"/>
      <c r="I54" s="128"/>
      <c r="J54" s="138"/>
      <c r="K54" s="138"/>
      <c r="L54" s="214" t="s">
        <v>144</v>
      </c>
      <c r="M54" s="211">
        <f>SUM(M17:M53)</f>
        <v>0</v>
      </c>
      <c r="N54" s="138"/>
      <c r="O54" s="114"/>
    </row>
    <row r="55" spans="1:15" ht="24.95" customHeight="1" x14ac:dyDescent="0.2">
      <c r="A55" s="114"/>
      <c r="B55" s="114"/>
      <c r="C55" s="114"/>
      <c r="D55" s="114"/>
      <c r="E55" s="114"/>
      <c r="F55" s="114"/>
      <c r="G55" s="114"/>
      <c r="H55" s="114"/>
      <c r="I55" s="128"/>
      <c r="J55" s="138"/>
      <c r="K55" s="138"/>
      <c r="L55" s="128"/>
      <c r="M55" s="138"/>
      <c r="N55" s="138"/>
      <c r="O55" s="114"/>
    </row>
    <row r="56" spans="1:15" ht="24.95" customHeight="1" x14ac:dyDescent="0.2">
      <c r="A56" s="114"/>
      <c r="B56" s="114"/>
      <c r="C56" s="114"/>
      <c r="D56" s="114"/>
      <c r="E56" s="114"/>
      <c r="F56" s="114"/>
      <c r="G56" s="114"/>
      <c r="H56" s="114"/>
      <c r="I56" s="128"/>
      <c r="J56" s="138"/>
      <c r="K56" s="138"/>
      <c r="L56" s="128"/>
      <c r="M56" s="138"/>
      <c r="N56" s="138"/>
      <c r="O56" s="114"/>
    </row>
    <row r="57" spans="1:15" ht="24.95" customHeight="1" x14ac:dyDescent="0.2">
      <c r="A57" s="114"/>
      <c r="B57" s="114"/>
      <c r="C57" s="114"/>
      <c r="D57" s="114"/>
      <c r="E57" s="114"/>
      <c r="F57" s="114"/>
      <c r="G57" s="114"/>
      <c r="H57" s="114"/>
      <c r="I57" s="128"/>
      <c r="J57" s="138"/>
      <c r="K57" s="138"/>
      <c r="L57" s="128"/>
      <c r="M57" s="138"/>
      <c r="N57" s="138"/>
      <c r="O57" s="114"/>
    </row>
    <row r="58" spans="1:15" ht="24.95" customHeight="1" x14ac:dyDescent="0.2">
      <c r="A58" s="114"/>
      <c r="B58" s="114"/>
      <c r="C58" s="114"/>
      <c r="D58" s="114"/>
      <c r="E58" s="114"/>
      <c r="F58" s="114"/>
      <c r="G58" s="114"/>
      <c r="H58" s="114"/>
      <c r="I58" s="128"/>
      <c r="J58" s="138"/>
      <c r="K58" s="138"/>
      <c r="L58" s="128"/>
      <c r="M58" s="138"/>
      <c r="N58" s="138"/>
      <c r="O58" s="114"/>
    </row>
    <row r="59" spans="1:15" ht="24.95" customHeight="1" x14ac:dyDescent="0.2">
      <c r="A59" s="114"/>
      <c r="B59" s="114"/>
      <c r="C59" s="114"/>
      <c r="D59" s="114"/>
      <c r="E59" s="114"/>
      <c r="F59" s="114"/>
      <c r="G59" s="114"/>
      <c r="H59" s="114"/>
      <c r="I59" s="128"/>
      <c r="J59" s="138"/>
      <c r="K59" s="138"/>
      <c r="L59" s="128"/>
      <c r="M59" s="138"/>
      <c r="N59" s="138"/>
      <c r="O59" s="114"/>
    </row>
    <row r="60" spans="1:15" ht="24.95" customHeight="1" x14ac:dyDescent="0.2">
      <c r="A60" s="114"/>
      <c r="B60" s="114"/>
      <c r="C60" s="114"/>
      <c r="D60" s="114"/>
      <c r="E60" s="114"/>
      <c r="F60" s="114"/>
      <c r="G60" s="114"/>
      <c r="H60" s="114"/>
      <c r="I60" s="128"/>
      <c r="J60" s="138"/>
      <c r="K60" s="138"/>
      <c r="L60" s="128"/>
      <c r="M60" s="138"/>
      <c r="N60" s="138"/>
      <c r="O60" s="114"/>
    </row>
    <row r="61" spans="1:15" ht="24.95" customHeight="1" x14ac:dyDescent="0.2">
      <c r="A61" s="114"/>
      <c r="B61" s="114"/>
      <c r="C61" s="114"/>
      <c r="D61" s="114"/>
      <c r="E61" s="114"/>
      <c r="F61" s="114"/>
      <c r="G61" s="114"/>
      <c r="H61" s="114"/>
      <c r="I61" s="128"/>
      <c r="J61" s="138"/>
      <c r="K61" s="138"/>
      <c r="L61" s="128"/>
      <c r="M61" s="138"/>
      <c r="N61" s="138"/>
      <c r="O61" s="114"/>
    </row>
    <row r="62" spans="1:15" ht="24.95" customHeight="1" x14ac:dyDescent="0.2">
      <c r="A62" s="114"/>
      <c r="B62" s="114"/>
      <c r="C62" s="114"/>
      <c r="D62" s="114"/>
      <c r="E62" s="114"/>
      <c r="F62" s="114"/>
      <c r="G62" s="114"/>
      <c r="H62" s="114"/>
      <c r="I62" s="128"/>
      <c r="J62" s="138"/>
      <c r="K62" s="138"/>
      <c r="L62" s="128"/>
      <c r="M62" s="138"/>
      <c r="N62" s="138"/>
      <c r="O62" s="114"/>
    </row>
    <row r="63" spans="1:15" ht="24.95" customHeight="1" x14ac:dyDescent="0.2">
      <c r="B63" s="114"/>
      <c r="C63" s="114"/>
      <c r="D63" s="114"/>
      <c r="E63" s="114"/>
      <c r="F63" s="114"/>
      <c r="G63" s="114"/>
      <c r="H63" s="114"/>
      <c r="I63" s="128"/>
      <c r="J63" s="138"/>
      <c r="K63" s="138"/>
      <c r="L63" s="128"/>
      <c r="M63" s="138"/>
      <c r="N63" s="138"/>
      <c r="O63" s="114"/>
    </row>
    <row r="64" spans="1:15" ht="24.95" customHeight="1" x14ac:dyDescent="0.2">
      <c r="B64" s="114"/>
      <c r="C64" s="114"/>
      <c r="D64" s="114"/>
      <c r="E64" s="114"/>
      <c r="F64" s="114"/>
      <c r="G64" s="114"/>
      <c r="H64" s="114"/>
      <c r="I64" s="128"/>
      <c r="J64" s="138"/>
      <c r="K64" s="138"/>
      <c r="L64" s="128"/>
      <c r="M64" s="138"/>
      <c r="N64" s="138"/>
      <c r="O64" s="114"/>
    </row>
    <row r="65" spans="2:15" ht="24.95" customHeight="1" x14ac:dyDescent="0.2">
      <c r="B65" s="114"/>
      <c r="C65" s="114"/>
      <c r="D65" s="114"/>
      <c r="E65" s="114"/>
      <c r="F65" s="114"/>
      <c r="G65" s="114"/>
      <c r="H65" s="114"/>
      <c r="I65" s="128"/>
      <c r="J65" s="138"/>
      <c r="K65" s="138"/>
      <c r="L65" s="128"/>
      <c r="M65" s="138"/>
      <c r="N65" s="138"/>
      <c r="O65" s="114"/>
    </row>
    <row r="66" spans="2:15" ht="24.95" customHeight="1" x14ac:dyDescent="0.2">
      <c r="B66" s="114"/>
      <c r="C66" s="114"/>
      <c r="D66" s="114"/>
      <c r="E66" s="114"/>
      <c r="F66" s="114"/>
      <c r="G66" s="114"/>
      <c r="H66" s="114"/>
      <c r="I66" s="128"/>
      <c r="J66" s="138"/>
      <c r="K66" s="138"/>
      <c r="L66" s="128"/>
      <c r="M66" s="138"/>
      <c r="N66" s="138"/>
      <c r="O66" s="114"/>
    </row>
    <row r="67" spans="2:15" ht="24.95" customHeight="1" x14ac:dyDescent="0.2">
      <c r="B67" s="114"/>
      <c r="C67" s="114"/>
      <c r="D67" s="114"/>
      <c r="E67" s="114"/>
      <c r="F67" s="114"/>
      <c r="G67" s="114"/>
      <c r="H67" s="114"/>
      <c r="I67" s="128"/>
      <c r="J67" s="138"/>
      <c r="K67" s="138"/>
      <c r="L67" s="128"/>
      <c r="M67" s="138"/>
      <c r="N67" s="138"/>
      <c r="O67" s="114"/>
    </row>
    <row r="68" spans="2:15" ht="24.95" customHeight="1" x14ac:dyDescent="0.2">
      <c r="B68" s="114"/>
      <c r="C68" s="114"/>
      <c r="D68" s="114"/>
      <c r="E68" s="114"/>
      <c r="F68" s="114"/>
      <c r="G68" s="114"/>
      <c r="H68" s="114"/>
      <c r="I68" s="128"/>
      <c r="J68" s="138"/>
      <c r="K68" s="138"/>
      <c r="L68" s="128"/>
      <c r="M68" s="138"/>
      <c r="N68" s="138"/>
      <c r="O68" s="114"/>
    </row>
    <row r="69" spans="2:15" ht="24.95" customHeight="1" x14ac:dyDescent="0.2"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28"/>
      <c r="M69" s="138"/>
      <c r="N69" s="138"/>
      <c r="O69" s="114"/>
    </row>
    <row r="70" spans="2:15" ht="24.95" customHeight="1" x14ac:dyDescent="0.2"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28"/>
      <c r="M70" s="138"/>
      <c r="N70" s="138"/>
      <c r="O70" s="114"/>
    </row>
    <row r="71" spans="2:15" ht="24.95" customHeight="1" x14ac:dyDescent="0.2"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28"/>
      <c r="M71" s="138"/>
      <c r="N71" s="138"/>
      <c r="O71" s="114"/>
    </row>
    <row r="72" spans="2:15" ht="24.95" customHeight="1" x14ac:dyDescent="0.2"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28"/>
      <c r="M72" s="138"/>
      <c r="N72" s="138"/>
      <c r="O72" s="114"/>
    </row>
    <row r="73" spans="2:15" ht="24.95" customHeight="1" x14ac:dyDescent="0.2"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28"/>
      <c r="M73" s="138"/>
      <c r="N73" s="138"/>
      <c r="O73" s="114"/>
    </row>
    <row r="74" spans="2:15" x14ac:dyDescent="0.2"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28"/>
      <c r="M74" s="124"/>
      <c r="N74" s="114"/>
      <c r="O74" s="114"/>
    </row>
    <row r="75" spans="2:15" x14ac:dyDescent="0.2"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28"/>
      <c r="M75" s="114"/>
      <c r="N75" s="114"/>
      <c r="O75" s="114"/>
    </row>
    <row r="76" spans="2:15" x14ac:dyDescent="0.2"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28"/>
      <c r="M76" s="114"/>
      <c r="N76" s="114"/>
      <c r="O76" s="114"/>
    </row>
    <row r="77" spans="2:15" x14ac:dyDescent="0.2"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28"/>
      <c r="M77" s="114"/>
      <c r="N77" s="114"/>
      <c r="O77" s="114"/>
    </row>
    <row r="78" spans="2:15" x14ac:dyDescent="0.2"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28"/>
      <c r="M78" s="114"/>
      <c r="N78" s="114"/>
      <c r="O78" s="114"/>
    </row>
    <row r="79" spans="2:15" x14ac:dyDescent="0.2"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28"/>
      <c r="M79" s="114"/>
      <c r="N79" s="114"/>
      <c r="O79" s="114"/>
    </row>
    <row r="80" spans="2:15" x14ac:dyDescent="0.2"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28"/>
      <c r="M80" s="114"/>
      <c r="N80" s="114"/>
      <c r="O80" s="114"/>
    </row>
    <row r="81" spans="2:15" x14ac:dyDescent="0.2"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28"/>
      <c r="M81" s="114"/>
      <c r="N81" s="114"/>
      <c r="O81" s="114"/>
    </row>
    <row r="82" spans="2:15" x14ac:dyDescent="0.2"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28"/>
      <c r="M82" s="114"/>
      <c r="N82" s="114"/>
      <c r="O82" s="114"/>
    </row>
    <row r="83" spans="2:15" x14ac:dyDescent="0.2"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28"/>
      <c r="M83" s="114"/>
      <c r="N83" s="114"/>
      <c r="O83" s="114"/>
    </row>
    <row r="84" spans="2:15" x14ac:dyDescent="0.2"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28"/>
      <c r="M84" s="114"/>
      <c r="N84" s="114"/>
      <c r="O84" s="114"/>
    </row>
    <row r="85" spans="2:15" x14ac:dyDescent="0.2"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28"/>
      <c r="M85" s="114"/>
      <c r="N85" s="114"/>
      <c r="O85" s="114"/>
    </row>
    <row r="86" spans="2:15" x14ac:dyDescent="0.2"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28"/>
      <c r="M86" s="114"/>
      <c r="N86" s="114"/>
      <c r="O86" s="114"/>
    </row>
    <row r="87" spans="2:15" x14ac:dyDescent="0.2"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28"/>
      <c r="M87" s="114"/>
      <c r="N87" s="114"/>
      <c r="O87" s="114"/>
    </row>
    <row r="88" spans="2:15" x14ac:dyDescent="0.2"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28"/>
      <c r="M88" s="114"/>
      <c r="N88" s="114"/>
      <c r="O88" s="114"/>
    </row>
    <row r="89" spans="2:15" x14ac:dyDescent="0.2"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28"/>
      <c r="M89" s="114"/>
      <c r="N89" s="114"/>
      <c r="O89" s="114"/>
    </row>
    <row r="90" spans="2:15" x14ac:dyDescent="0.2"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28"/>
      <c r="M90" s="114"/>
      <c r="N90" s="114"/>
      <c r="O90" s="114"/>
    </row>
    <row r="91" spans="2:15" x14ac:dyDescent="0.2"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28"/>
      <c r="M91" s="114"/>
      <c r="N91" s="114"/>
      <c r="O91" s="114"/>
    </row>
    <row r="92" spans="2:15" x14ac:dyDescent="0.2"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28"/>
      <c r="M92" s="114"/>
      <c r="N92" s="114"/>
      <c r="O92" s="114"/>
    </row>
    <row r="93" spans="2:15" x14ac:dyDescent="0.2"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28"/>
      <c r="M93" s="114"/>
      <c r="N93" s="114"/>
      <c r="O93" s="114"/>
    </row>
    <row r="94" spans="2:15" x14ac:dyDescent="0.2"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28"/>
      <c r="M94" s="114"/>
      <c r="N94" s="114"/>
      <c r="O94" s="114"/>
    </row>
    <row r="95" spans="2:15" x14ac:dyDescent="0.2"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28"/>
      <c r="M95" s="114"/>
      <c r="N95" s="114"/>
      <c r="O95" s="114"/>
    </row>
    <row r="96" spans="2:15" x14ac:dyDescent="0.2"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28"/>
      <c r="M96" s="114"/>
      <c r="N96" s="114"/>
      <c r="O96" s="114"/>
    </row>
    <row r="97" spans="2:15" x14ac:dyDescent="0.2"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28"/>
      <c r="M97" s="114"/>
      <c r="N97" s="114"/>
      <c r="O97" s="114"/>
    </row>
    <row r="98" spans="2:15" x14ac:dyDescent="0.2"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28"/>
      <c r="M98" s="114"/>
      <c r="N98" s="114"/>
      <c r="O98" s="114"/>
    </row>
    <row r="99" spans="2:15" x14ac:dyDescent="0.2"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28"/>
      <c r="M99" s="114"/>
      <c r="N99" s="114"/>
      <c r="O99" s="114"/>
    </row>
    <row r="100" spans="2:15" x14ac:dyDescent="0.2"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28"/>
      <c r="M100" s="114"/>
      <c r="N100" s="114"/>
      <c r="O100" s="114"/>
    </row>
    <row r="101" spans="2:15" x14ac:dyDescent="0.2"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28"/>
      <c r="M101" s="114"/>
      <c r="N101" s="114"/>
      <c r="O101" s="114"/>
    </row>
    <row r="102" spans="2:15" x14ac:dyDescent="0.2"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28"/>
      <c r="M102" s="114"/>
      <c r="N102" s="114"/>
      <c r="O102" s="114"/>
    </row>
    <row r="103" spans="2:15" x14ac:dyDescent="0.2">
      <c r="B103" s="114"/>
      <c r="C103" s="114"/>
      <c r="D103" s="114"/>
      <c r="E103" s="114"/>
      <c r="F103" s="114"/>
      <c r="G103" s="114"/>
      <c r="H103" s="114"/>
      <c r="I103" s="114"/>
      <c r="J103" s="114"/>
      <c r="K103" s="114"/>
      <c r="L103" s="128"/>
      <c r="M103" s="114"/>
      <c r="N103" s="114"/>
      <c r="O103" s="114"/>
    </row>
    <row r="104" spans="2:15" x14ac:dyDescent="0.2"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28"/>
      <c r="M104" s="114"/>
      <c r="N104" s="114"/>
      <c r="O104" s="114"/>
    </row>
    <row r="105" spans="2:15" x14ac:dyDescent="0.2"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28"/>
      <c r="M105" s="114"/>
      <c r="N105" s="114"/>
      <c r="O105" s="114"/>
    </row>
    <row r="106" spans="2:15" x14ac:dyDescent="0.2"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28"/>
      <c r="M106" s="114"/>
      <c r="N106" s="114"/>
      <c r="O106" s="114"/>
    </row>
    <row r="107" spans="2:15" x14ac:dyDescent="0.2"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28"/>
      <c r="M107" s="114"/>
      <c r="N107" s="114"/>
      <c r="O107" s="114"/>
    </row>
    <row r="108" spans="2:15" x14ac:dyDescent="0.2"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28"/>
      <c r="M108" s="114"/>
      <c r="N108" s="114"/>
      <c r="O108" s="114"/>
    </row>
    <row r="109" spans="2:15" x14ac:dyDescent="0.2"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28"/>
      <c r="M109" s="114"/>
      <c r="N109" s="114"/>
      <c r="O109" s="114"/>
    </row>
    <row r="110" spans="2:15" x14ac:dyDescent="0.2"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28"/>
      <c r="M110" s="114"/>
      <c r="N110" s="114"/>
      <c r="O110" s="114"/>
    </row>
    <row r="111" spans="2:15" x14ac:dyDescent="0.2"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28"/>
      <c r="M111" s="114"/>
      <c r="N111" s="114"/>
      <c r="O111" s="114"/>
    </row>
    <row r="112" spans="2:15" x14ac:dyDescent="0.2"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28"/>
      <c r="M112" s="114"/>
      <c r="N112" s="114"/>
      <c r="O112" s="114"/>
    </row>
    <row r="113" spans="2:15" x14ac:dyDescent="0.2"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28"/>
      <c r="M113" s="114"/>
      <c r="N113" s="114"/>
      <c r="O113" s="114"/>
    </row>
    <row r="114" spans="2:15" x14ac:dyDescent="0.2"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28"/>
      <c r="M114" s="114"/>
      <c r="N114" s="114"/>
      <c r="O114" s="114"/>
    </row>
    <row r="115" spans="2:15" x14ac:dyDescent="0.2"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28"/>
      <c r="M115" s="114"/>
      <c r="N115" s="114"/>
      <c r="O115" s="114"/>
    </row>
    <row r="116" spans="2:15" x14ac:dyDescent="0.2"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28"/>
      <c r="M116" s="114"/>
      <c r="N116" s="114"/>
      <c r="O116" s="114"/>
    </row>
    <row r="117" spans="2:15" x14ac:dyDescent="0.2"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28"/>
      <c r="M117" s="114"/>
      <c r="N117" s="114"/>
      <c r="O117" s="114"/>
    </row>
    <row r="118" spans="2:15" x14ac:dyDescent="0.2"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28"/>
      <c r="M118" s="114"/>
      <c r="N118" s="114"/>
      <c r="O118" s="114"/>
    </row>
    <row r="119" spans="2:15" x14ac:dyDescent="0.2"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28"/>
      <c r="M119" s="114"/>
      <c r="N119" s="114"/>
      <c r="O119" s="114"/>
    </row>
    <row r="120" spans="2:15" x14ac:dyDescent="0.2"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28"/>
      <c r="M120" s="114"/>
      <c r="N120" s="114"/>
      <c r="O120" s="114"/>
    </row>
    <row r="121" spans="2:15" x14ac:dyDescent="0.2"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28"/>
      <c r="M121" s="114"/>
      <c r="N121" s="114"/>
      <c r="O121" s="114"/>
    </row>
    <row r="122" spans="2:15" x14ac:dyDescent="0.2"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28"/>
      <c r="M122" s="114"/>
      <c r="N122" s="114"/>
      <c r="O122" s="114"/>
    </row>
    <row r="123" spans="2:15" x14ac:dyDescent="0.2"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28"/>
      <c r="M123" s="114"/>
      <c r="N123" s="114"/>
      <c r="O123" s="114"/>
    </row>
    <row r="124" spans="2:15" x14ac:dyDescent="0.2">
      <c r="B124" s="114"/>
      <c r="C124" s="114"/>
      <c r="D124" s="114"/>
      <c r="E124" s="114"/>
      <c r="F124" s="114"/>
      <c r="G124" s="114"/>
      <c r="H124" s="114"/>
      <c r="I124" s="114"/>
      <c r="J124" s="114"/>
      <c r="K124" s="114"/>
      <c r="L124" s="128"/>
      <c r="M124" s="114"/>
      <c r="N124" s="114"/>
      <c r="O124" s="114"/>
    </row>
    <row r="125" spans="2:15" x14ac:dyDescent="0.2"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28"/>
      <c r="M125" s="114"/>
      <c r="N125" s="114"/>
      <c r="O125" s="114"/>
    </row>
    <row r="126" spans="2:15" x14ac:dyDescent="0.2"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28"/>
      <c r="M126" s="114"/>
      <c r="N126" s="114"/>
      <c r="O126" s="114"/>
    </row>
    <row r="127" spans="2:15" x14ac:dyDescent="0.2"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28"/>
      <c r="M127" s="114"/>
      <c r="N127" s="114"/>
      <c r="O127" s="114"/>
    </row>
    <row r="128" spans="2:15" x14ac:dyDescent="0.2"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28"/>
      <c r="M128" s="114"/>
      <c r="N128" s="114"/>
      <c r="O128" s="114"/>
    </row>
    <row r="129" spans="2:15" x14ac:dyDescent="0.2"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L129" s="128"/>
      <c r="M129" s="114"/>
      <c r="N129" s="114"/>
      <c r="O129" s="114"/>
    </row>
    <row r="130" spans="2:15" x14ac:dyDescent="0.2"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28"/>
      <c r="M130" s="114"/>
      <c r="N130" s="114"/>
      <c r="O130" s="114"/>
    </row>
    <row r="131" spans="2:15" x14ac:dyDescent="0.2">
      <c r="B131" s="114"/>
      <c r="C131" s="114"/>
      <c r="D131" s="114"/>
      <c r="E131" s="114"/>
      <c r="F131" s="114"/>
      <c r="G131" s="114"/>
      <c r="H131" s="114"/>
      <c r="I131" s="114"/>
      <c r="J131" s="114"/>
      <c r="K131" s="114"/>
      <c r="L131" s="128"/>
      <c r="M131" s="114"/>
      <c r="N131" s="114"/>
      <c r="O131" s="114"/>
    </row>
    <row r="132" spans="2:15" x14ac:dyDescent="0.2">
      <c r="B132" s="114"/>
      <c r="C132" s="114"/>
      <c r="D132" s="114"/>
      <c r="L132" s="128"/>
      <c r="M132" s="114"/>
      <c r="N132" s="114"/>
      <c r="O132" s="114"/>
    </row>
    <row r="133" spans="2:15" x14ac:dyDescent="0.2">
      <c r="B133" s="114"/>
      <c r="C133" s="114"/>
      <c r="D133" s="114"/>
      <c r="L133" s="128"/>
      <c r="M133" s="114"/>
      <c r="N133" s="114"/>
      <c r="O133" s="114"/>
    </row>
    <row r="134" spans="2:15" x14ac:dyDescent="0.2">
      <c r="B134" s="114"/>
      <c r="C134" s="114"/>
      <c r="D134" s="114"/>
      <c r="L134" s="128"/>
      <c r="M134" s="114"/>
      <c r="N134" s="114"/>
    </row>
    <row r="135" spans="2:15" x14ac:dyDescent="0.2">
      <c r="B135" s="114"/>
      <c r="C135" s="114"/>
      <c r="D135" s="114"/>
      <c r="L135" s="128"/>
      <c r="M135" s="114"/>
      <c r="N135" s="114"/>
    </row>
    <row r="136" spans="2:15" x14ac:dyDescent="0.2">
      <c r="B136" s="114"/>
      <c r="C136" s="114"/>
      <c r="D136" s="114"/>
      <c r="L136" s="128"/>
      <c r="M136" s="114"/>
      <c r="N136" s="114"/>
    </row>
    <row r="137" spans="2:15" x14ac:dyDescent="0.2">
      <c r="B137" s="114"/>
      <c r="C137" s="114"/>
      <c r="D137" s="114"/>
      <c r="L137" s="128"/>
      <c r="M137" s="114"/>
      <c r="N137" s="114"/>
    </row>
    <row r="138" spans="2:15" x14ac:dyDescent="0.2">
      <c r="B138" s="114"/>
      <c r="C138" s="114"/>
      <c r="D138" s="114"/>
      <c r="L138" s="128"/>
      <c r="M138" s="114"/>
      <c r="N138" s="114"/>
    </row>
    <row r="139" spans="2:15" x14ac:dyDescent="0.2">
      <c r="B139" s="114"/>
      <c r="C139" s="114"/>
      <c r="D139" s="114"/>
      <c r="L139" s="128"/>
      <c r="M139" s="114"/>
      <c r="N139" s="114"/>
    </row>
    <row r="140" spans="2:15" x14ac:dyDescent="0.2">
      <c r="B140" s="114"/>
      <c r="C140" s="114"/>
      <c r="D140" s="114"/>
      <c r="L140" s="128"/>
      <c r="M140" s="114"/>
      <c r="N140" s="114"/>
    </row>
    <row r="141" spans="2:15" x14ac:dyDescent="0.2">
      <c r="B141" s="114"/>
      <c r="C141" s="114"/>
      <c r="D141" s="114"/>
      <c r="L141" s="128"/>
      <c r="M141" s="114"/>
      <c r="N141" s="114"/>
    </row>
    <row r="142" spans="2:15" x14ac:dyDescent="0.2">
      <c r="B142" s="114"/>
      <c r="C142" s="114"/>
      <c r="D142" s="114"/>
      <c r="L142" s="128"/>
      <c r="M142" s="114"/>
      <c r="N142" s="114"/>
    </row>
    <row r="143" spans="2:15" x14ac:dyDescent="0.2">
      <c r="B143" s="114"/>
      <c r="C143" s="114"/>
      <c r="D143" s="114"/>
      <c r="L143" s="128"/>
      <c r="M143" s="114"/>
      <c r="N143" s="114"/>
    </row>
    <row r="144" spans="2:15" x14ac:dyDescent="0.2">
      <c r="B144" s="114"/>
      <c r="C144" s="114"/>
      <c r="D144" s="114"/>
      <c r="L144" s="128"/>
      <c r="M144" s="114"/>
      <c r="N144" s="114"/>
    </row>
    <row r="145" spans="2:14" x14ac:dyDescent="0.2">
      <c r="B145" s="114"/>
      <c r="C145" s="114"/>
      <c r="D145" s="114"/>
      <c r="L145" s="128"/>
      <c r="M145" s="114"/>
      <c r="N145" s="114"/>
    </row>
    <row r="146" spans="2:14" x14ac:dyDescent="0.2">
      <c r="B146" s="114"/>
      <c r="C146" s="114"/>
      <c r="D146" s="114"/>
      <c r="L146" s="128"/>
      <c r="M146" s="114"/>
      <c r="N146" s="114"/>
    </row>
    <row r="147" spans="2:14" x14ac:dyDescent="0.2">
      <c r="B147" s="114"/>
      <c r="C147" s="114"/>
      <c r="D147" s="114"/>
      <c r="L147" s="128"/>
      <c r="M147" s="114"/>
      <c r="N147" s="114"/>
    </row>
    <row r="148" spans="2:14" x14ac:dyDescent="0.2">
      <c r="B148" s="114"/>
      <c r="C148" s="114"/>
      <c r="D148" s="114"/>
      <c r="L148" s="128"/>
      <c r="M148" s="114"/>
      <c r="N148" s="114"/>
    </row>
    <row r="149" spans="2:14" x14ac:dyDescent="0.2">
      <c r="B149" s="114"/>
      <c r="C149" s="114"/>
      <c r="D149" s="114"/>
      <c r="L149" s="128"/>
      <c r="M149" s="114"/>
      <c r="N149" s="114"/>
    </row>
    <row r="150" spans="2:14" x14ac:dyDescent="0.2">
      <c r="B150" s="114"/>
      <c r="C150" s="114"/>
      <c r="D150" s="114"/>
      <c r="L150" s="128"/>
      <c r="M150" s="114"/>
      <c r="N150" s="114"/>
    </row>
    <row r="151" spans="2:14" x14ac:dyDescent="0.2">
      <c r="B151" s="114"/>
      <c r="C151" s="114"/>
      <c r="D151" s="114"/>
      <c r="L151" s="128"/>
      <c r="M151" s="114"/>
      <c r="N151" s="114"/>
    </row>
    <row r="152" spans="2:14" x14ac:dyDescent="0.2">
      <c r="B152" s="114"/>
      <c r="C152" s="114"/>
      <c r="D152" s="114"/>
      <c r="L152" s="128"/>
      <c r="M152" s="114"/>
      <c r="N152" s="114"/>
    </row>
    <row r="153" spans="2:14" x14ac:dyDescent="0.2">
      <c r="B153" s="114"/>
      <c r="C153" s="114"/>
      <c r="D153" s="114"/>
      <c r="L153" s="128"/>
      <c r="M153" s="114"/>
      <c r="N153" s="114"/>
    </row>
    <row r="154" spans="2:14" x14ac:dyDescent="0.2">
      <c r="B154" s="114"/>
      <c r="C154" s="114"/>
      <c r="D154" s="114"/>
      <c r="L154" s="128"/>
      <c r="M154" s="114"/>
      <c r="N154" s="114"/>
    </row>
    <row r="155" spans="2:14" x14ac:dyDescent="0.2">
      <c r="B155" s="114"/>
      <c r="C155" s="114"/>
      <c r="D155" s="114"/>
      <c r="L155" s="128"/>
      <c r="M155" s="114"/>
      <c r="N155" s="114"/>
    </row>
    <row r="156" spans="2:14" x14ac:dyDescent="0.2">
      <c r="B156" s="114"/>
      <c r="C156" s="114"/>
      <c r="D156" s="114"/>
      <c r="L156" s="128"/>
      <c r="M156" s="114"/>
      <c r="N156" s="114"/>
    </row>
    <row r="157" spans="2:14" x14ac:dyDescent="0.2">
      <c r="B157" s="114"/>
      <c r="C157" s="114"/>
      <c r="D157" s="114"/>
      <c r="L157" s="128"/>
      <c r="M157" s="114"/>
      <c r="N157" s="114"/>
    </row>
    <row r="158" spans="2:14" x14ac:dyDescent="0.2">
      <c r="B158" s="114"/>
      <c r="C158" s="114"/>
      <c r="D158" s="114"/>
      <c r="L158" s="128"/>
      <c r="M158" s="114"/>
      <c r="N158" s="114"/>
    </row>
    <row r="159" spans="2:14" x14ac:dyDescent="0.2">
      <c r="B159" s="114"/>
      <c r="C159" s="114"/>
      <c r="D159" s="114"/>
      <c r="L159" s="92"/>
      <c r="M159" s="114"/>
      <c r="N159" s="114"/>
    </row>
    <row r="160" spans="2:14" x14ac:dyDescent="0.2">
      <c r="B160" s="114"/>
      <c r="C160" s="114"/>
      <c r="D160" s="114"/>
      <c r="L160" s="92"/>
      <c r="M160" s="114"/>
      <c r="N160" s="114"/>
    </row>
    <row r="161" spans="2:14" x14ac:dyDescent="0.2">
      <c r="B161" s="114"/>
      <c r="C161" s="114"/>
      <c r="D161" s="114"/>
      <c r="L161" s="92"/>
      <c r="M161" s="114"/>
      <c r="N161" s="114"/>
    </row>
    <row r="162" spans="2:14" x14ac:dyDescent="0.2">
      <c r="B162" s="114"/>
      <c r="C162" s="114"/>
      <c r="D162" s="114"/>
      <c r="L162" s="92"/>
      <c r="M162" s="114"/>
      <c r="N162" s="114"/>
    </row>
    <row r="163" spans="2:14" x14ac:dyDescent="0.2">
      <c r="B163" s="114"/>
      <c r="C163" s="114"/>
      <c r="D163" s="114"/>
      <c r="L163" s="92"/>
      <c r="M163" s="114"/>
      <c r="N163" s="114"/>
    </row>
    <row r="164" spans="2:14" x14ac:dyDescent="0.2">
      <c r="B164" s="114"/>
      <c r="C164" s="114"/>
      <c r="D164" s="114"/>
      <c r="L164" s="92"/>
      <c r="M164" s="114"/>
      <c r="N164" s="114"/>
    </row>
    <row r="165" spans="2:14" x14ac:dyDescent="0.2">
      <c r="B165" s="114"/>
      <c r="C165" s="114"/>
      <c r="D165" s="114"/>
      <c r="L165" s="92"/>
      <c r="M165" s="114"/>
      <c r="N165" s="114"/>
    </row>
    <row r="166" spans="2:14" x14ac:dyDescent="0.2">
      <c r="L166" s="92"/>
      <c r="M166" s="114"/>
      <c r="N166" s="114"/>
    </row>
    <row r="167" spans="2:14" x14ac:dyDescent="0.2">
      <c r="L167" s="92"/>
      <c r="M167" s="114"/>
      <c r="N167" s="114"/>
    </row>
    <row r="168" spans="2:14" x14ac:dyDescent="0.2">
      <c r="L168" s="92"/>
      <c r="M168" s="114"/>
      <c r="N168" s="114"/>
    </row>
    <row r="169" spans="2:14" x14ac:dyDescent="0.2">
      <c r="L169" s="92"/>
      <c r="M169" s="114"/>
      <c r="N169" s="114"/>
    </row>
    <row r="170" spans="2:14" x14ac:dyDescent="0.2">
      <c r="L170" s="92"/>
      <c r="M170" s="114"/>
      <c r="N170" s="114"/>
    </row>
    <row r="171" spans="2:14" x14ac:dyDescent="0.2">
      <c r="L171" s="92"/>
      <c r="M171" s="114"/>
      <c r="N171" s="114"/>
    </row>
    <row r="172" spans="2:14" x14ac:dyDescent="0.2">
      <c r="L172" s="92"/>
      <c r="M172" s="114"/>
      <c r="N172" s="114"/>
    </row>
    <row r="173" spans="2:14" x14ac:dyDescent="0.2">
      <c r="L173" s="92"/>
      <c r="M173" s="114"/>
      <c r="N173" s="114"/>
    </row>
    <row r="174" spans="2:14" x14ac:dyDescent="0.2">
      <c r="L174" s="92"/>
      <c r="M174" s="114"/>
      <c r="N174" s="114"/>
    </row>
    <row r="175" spans="2:14" x14ac:dyDescent="0.2">
      <c r="L175" s="92"/>
      <c r="M175" s="114"/>
      <c r="N175" s="114"/>
    </row>
    <row r="176" spans="2:14" x14ac:dyDescent="0.2">
      <c r="L176" s="92"/>
      <c r="M176" s="114"/>
      <c r="N176" s="114"/>
    </row>
    <row r="177" spans="12:14" x14ac:dyDescent="0.2">
      <c r="L177" s="92"/>
      <c r="M177" s="114"/>
      <c r="N177" s="114"/>
    </row>
    <row r="178" spans="12:14" x14ac:dyDescent="0.2">
      <c r="L178" s="92"/>
      <c r="M178" s="114"/>
      <c r="N178" s="114"/>
    </row>
    <row r="179" spans="12:14" x14ac:dyDescent="0.2">
      <c r="L179" s="92"/>
      <c r="M179" s="114"/>
      <c r="N179" s="114"/>
    </row>
    <row r="180" spans="12:14" x14ac:dyDescent="0.2">
      <c r="L180" s="92"/>
      <c r="M180" s="114"/>
      <c r="N180" s="114"/>
    </row>
    <row r="181" spans="12:14" x14ac:dyDescent="0.2">
      <c r="L181" s="92"/>
      <c r="M181" s="114"/>
      <c r="N181" s="114"/>
    </row>
    <row r="182" spans="12:14" x14ac:dyDescent="0.2">
      <c r="L182" s="92"/>
      <c r="M182" s="114"/>
      <c r="N182" s="114"/>
    </row>
    <row r="183" spans="12:14" x14ac:dyDescent="0.2">
      <c r="L183" s="92"/>
      <c r="M183" s="114"/>
      <c r="N183" s="114"/>
    </row>
    <row r="184" spans="12:14" x14ac:dyDescent="0.2">
      <c r="L184" s="92"/>
      <c r="M184" s="114"/>
      <c r="N184" s="114"/>
    </row>
    <row r="185" spans="12:14" x14ac:dyDescent="0.2">
      <c r="L185" s="92"/>
      <c r="M185" s="114"/>
      <c r="N185" s="114"/>
    </row>
    <row r="186" spans="12:14" x14ac:dyDescent="0.2">
      <c r="L186" s="92"/>
      <c r="M186" s="114"/>
      <c r="N186" s="114"/>
    </row>
    <row r="187" spans="12:14" x14ac:dyDescent="0.2">
      <c r="L187" s="92"/>
      <c r="M187" s="114"/>
      <c r="N187" s="114"/>
    </row>
    <row r="188" spans="12:14" x14ac:dyDescent="0.2">
      <c r="L188" s="92"/>
      <c r="M188" s="114"/>
      <c r="N188" s="114"/>
    </row>
    <row r="189" spans="12:14" x14ac:dyDescent="0.2">
      <c r="L189" s="92"/>
      <c r="M189" s="114"/>
      <c r="N189" s="114"/>
    </row>
    <row r="190" spans="12:14" x14ac:dyDescent="0.2">
      <c r="L190" s="92"/>
      <c r="M190" s="114"/>
      <c r="N190" s="114"/>
    </row>
    <row r="191" spans="12:14" x14ac:dyDescent="0.2">
      <c r="L191" s="92"/>
      <c r="M191" s="114"/>
      <c r="N191" s="114"/>
    </row>
    <row r="192" spans="12:14" x14ac:dyDescent="0.2">
      <c r="L192" s="92"/>
      <c r="M192" s="114"/>
      <c r="N192" s="114"/>
    </row>
    <row r="193" spans="12:12" x14ac:dyDescent="0.2">
      <c r="L193" s="92"/>
    </row>
    <row r="194" spans="12:12" x14ac:dyDescent="0.2">
      <c r="L194" s="92"/>
    </row>
    <row r="195" spans="12:12" x14ac:dyDescent="0.2">
      <c r="L195" s="92"/>
    </row>
    <row r="196" spans="12:12" x14ac:dyDescent="0.2">
      <c r="L196" s="92"/>
    </row>
    <row r="197" spans="12:12" x14ac:dyDescent="0.2">
      <c r="L197" s="92"/>
    </row>
    <row r="198" spans="12:12" x14ac:dyDescent="0.2">
      <c r="L198" s="92"/>
    </row>
    <row r="199" spans="12:12" x14ac:dyDescent="0.2">
      <c r="L199" s="92"/>
    </row>
    <row r="200" spans="12:12" x14ac:dyDescent="0.2">
      <c r="L200" s="92"/>
    </row>
  </sheetData>
  <sheetProtection algorithmName="SHA-512" hashValue="NdYQJKLASDwqcWBFejoh5dYNbOBJpdMYUIHhJXJkXeqA/0tw7icDPw8vpBfiWic4fxZGNQkneuEMB8ZdRxvjbA==" saltValue="SED6AYi/hc2pAfwU/3IrHQ==" spinCount="100000" sheet="1" objects="1" scenarios="1" selectLockedCells="1"/>
  <mergeCells count="42">
    <mergeCell ref="I7:J7"/>
    <mergeCell ref="L15:L16"/>
    <mergeCell ref="M15:M16"/>
    <mergeCell ref="N15:O15"/>
    <mergeCell ref="K15:K16"/>
    <mergeCell ref="I17:I22"/>
    <mergeCell ref="J17:J18"/>
    <mergeCell ref="F15:G15"/>
    <mergeCell ref="J19:J22"/>
    <mergeCell ref="I11:J11"/>
    <mergeCell ref="A7:B7"/>
    <mergeCell ref="A11:B11"/>
    <mergeCell ref="E15:E16"/>
    <mergeCell ref="I23:I53"/>
    <mergeCell ref="J23:J30"/>
    <mergeCell ref="J31:J37"/>
    <mergeCell ref="A15:A16"/>
    <mergeCell ref="B15:B16"/>
    <mergeCell ref="D15:D16"/>
    <mergeCell ref="I15:I16"/>
    <mergeCell ref="J15:J16"/>
    <mergeCell ref="B17:B18"/>
    <mergeCell ref="A17:A22"/>
    <mergeCell ref="B23:B30"/>
    <mergeCell ref="A23:A46"/>
    <mergeCell ref="C17:C18"/>
    <mergeCell ref="C15:C16"/>
    <mergeCell ref="C19:C20"/>
    <mergeCell ref="C21:C22"/>
    <mergeCell ref="B19:B22"/>
    <mergeCell ref="B31:B46"/>
    <mergeCell ref="C31:C38"/>
    <mergeCell ref="C39:C46"/>
    <mergeCell ref="C23:C30"/>
    <mergeCell ref="K31:K37"/>
    <mergeCell ref="J38:J53"/>
    <mergeCell ref="K38:K45"/>
    <mergeCell ref="K46:K53"/>
    <mergeCell ref="K17:K18"/>
    <mergeCell ref="K19:K20"/>
    <mergeCell ref="K21:K22"/>
    <mergeCell ref="K23:K30"/>
  </mergeCells>
  <pageMargins left="0.39370078740157483" right="0.39370078740157483" top="0.59055118110236227" bottom="0.59055118110236227" header="0.31496062992125984" footer="0.31496062992125984"/>
  <pageSetup paperSize="9" scale="55" orientation="landscape" verticalDpi="0" r:id="rId1"/>
  <headerFooter>
    <oddFooter>&amp;L&amp;"Calibri,Itálico"&amp;9&amp;K01+000Simulação de cálculo do CRsubs - Risco das PMBAC de Planos com Garantia de Remuneração&amp;R&amp;"Calibri,Itálico"&amp;9&amp;K01+000&amp;D</oddFoot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zoomScale="75" zoomScaleNormal="75" workbookViewId="0">
      <selection activeCell="A8" sqref="A8"/>
    </sheetView>
  </sheetViews>
  <sheetFormatPr defaultRowHeight="12.75" x14ac:dyDescent="0.2"/>
  <cols>
    <col min="1" max="2" width="27.7109375" style="101" customWidth="1"/>
    <col min="3" max="3" width="17.42578125" style="101" bestFit="1" customWidth="1"/>
    <col min="4" max="16384" width="9.140625" style="101"/>
  </cols>
  <sheetData>
    <row r="1" spans="1:16" s="65" customFormat="1" ht="24.95" customHeight="1" x14ac:dyDescent="0.2">
      <c r="A1" s="64" t="s">
        <v>10</v>
      </c>
      <c r="B1" s="64"/>
      <c r="C1" s="64"/>
      <c r="D1" s="64"/>
      <c r="E1" s="64"/>
      <c r="F1" s="64"/>
      <c r="G1" s="64"/>
      <c r="H1" s="64"/>
    </row>
    <row r="2" spans="1:16" s="65" customFormat="1" ht="21.95" hidden="1" customHeight="1" x14ac:dyDescent="0.2">
      <c r="A2" s="66" t="s">
        <v>139</v>
      </c>
      <c r="B2" s="66"/>
      <c r="C2" s="66"/>
      <c r="D2" s="66"/>
      <c r="E2" s="66"/>
      <c r="F2" s="66"/>
      <c r="G2" s="66"/>
      <c r="H2" s="66"/>
    </row>
    <row r="3" spans="1:16" s="65" customFormat="1" ht="21.95" customHeight="1" x14ac:dyDescent="0.2">
      <c r="A3" s="67" t="s">
        <v>164</v>
      </c>
      <c r="B3" s="67"/>
      <c r="C3" s="67"/>
      <c r="D3" s="67"/>
      <c r="E3" s="67"/>
      <c r="F3" s="67"/>
      <c r="G3" s="67"/>
      <c r="H3" s="67"/>
    </row>
    <row r="4" spans="1:16" s="68" customFormat="1" ht="20.100000000000001" customHeight="1" x14ac:dyDescent="0.2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5" spans="1:16" s="68" customFormat="1" ht="20.100000000000001" customHeight="1" x14ac:dyDescent="0.2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</row>
    <row r="6" spans="1:16" s="68" customFormat="1" ht="30" customHeight="1" x14ac:dyDescent="0.2">
      <c r="A6" s="282" t="s">
        <v>77</v>
      </c>
      <c r="B6" s="284"/>
      <c r="C6" s="96"/>
      <c r="D6" s="129"/>
      <c r="E6" s="129"/>
      <c r="F6" s="129"/>
      <c r="G6" s="130"/>
      <c r="H6" s="129"/>
      <c r="I6" s="129"/>
      <c r="J6" s="129"/>
      <c r="K6" s="96"/>
      <c r="L6" s="96"/>
      <c r="M6" s="96"/>
      <c r="N6" s="96"/>
      <c r="O6" s="96"/>
      <c r="P6" s="96"/>
    </row>
    <row r="7" spans="1:16" s="68" customFormat="1" ht="24.95" customHeight="1" x14ac:dyDescent="0.2">
      <c r="A7" s="95" t="s">
        <v>0</v>
      </c>
      <c r="B7" s="70" t="s">
        <v>1</v>
      </c>
      <c r="C7" s="96"/>
      <c r="D7" s="131"/>
      <c r="E7" s="132"/>
      <c r="F7" s="132"/>
      <c r="G7" s="130"/>
      <c r="H7" s="131"/>
      <c r="I7" s="132"/>
      <c r="J7" s="132"/>
      <c r="K7" s="96"/>
      <c r="L7" s="96"/>
      <c r="M7" s="96"/>
      <c r="N7" s="96"/>
      <c r="O7" s="96"/>
      <c r="P7" s="96"/>
    </row>
    <row r="8" spans="1:16" s="68" customFormat="1" ht="24.95" customHeight="1" x14ac:dyDescent="0.2">
      <c r="A8" s="72">
        <f>'R.sobr (R.dotalpuro)'!A8+'R.sobr (R.dotamisto)'!A8+'R.sobr (R.PMBC)'!A8+'R.sobr (R.PMBAC.pvgbl)'!A8+'R.sobr (R.PMBAC.trad)'!A9</f>
        <v>0</v>
      </c>
      <c r="B8" s="175">
        <f>'R.sobr (R.dotalpuro)'!B8+'R.sobr (R.dotamisto)'!B8+'R.sobr (R.PMBC)'!B8+'R.sobr (R.PMBAC.pvgbl)'!B8+'R.sobr (R.PMBAC.trad)'!B9</f>
        <v>0</v>
      </c>
      <c r="C8" s="96"/>
      <c r="D8" s="133"/>
      <c r="E8" s="134"/>
      <c r="F8" s="134"/>
      <c r="G8" s="130"/>
      <c r="H8" s="133"/>
      <c r="I8" s="135"/>
      <c r="J8" s="134"/>
      <c r="K8" s="96"/>
      <c r="L8" s="96"/>
      <c r="M8" s="96"/>
      <c r="N8" s="96"/>
      <c r="O8" s="96"/>
      <c r="P8" s="96"/>
    </row>
  </sheetData>
  <sheetProtection algorithmName="SHA-512" hashValue="vKsXE2ATR4hvya5bXzJeEZnHGkiHZ668Ifu8VOi3HWxjPYb2a2HygupJ1CBJ963Ku5trGR6mnKf8J/5qbfHbJA==" saltValue="LJguHrFtzUyaNpV/+40bIA==" spinCount="100000" sheet="1" objects="1" scenarios="1" selectLockedCells="1"/>
  <mergeCells count="1">
    <mergeCell ref="A6:B6"/>
  </mergeCells>
  <phoneticPr fontId="0" type="noConversion"/>
  <pageMargins left="0.39370078740157483" right="0.39370078740157483" top="0.78740157480314965" bottom="0.78740157480314965" header="0.31496062992125984" footer="0.31496062992125984"/>
  <pageSetup paperSize="9" scale="73" orientation="landscape" verticalDpi="0" r:id="rId1"/>
  <headerFooter>
    <oddFooter>&amp;L&amp;"Calibri,Itálico"&amp;9&amp;K01+000Simulação de cálculo do CRsubs - Risco das Coberturas de Sobrevivência&amp;R&amp;"Calibri,Itálico"&amp;9&amp;K01+000&amp;D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showGridLines="0" zoomScale="75" zoomScaleNormal="75" workbookViewId="0">
      <selection activeCell="A13" sqref="A13:C13"/>
    </sheetView>
  </sheetViews>
  <sheetFormatPr defaultRowHeight="12.75" x14ac:dyDescent="0.2"/>
  <cols>
    <col min="1" max="1" width="18.7109375" style="68" customWidth="1"/>
    <col min="2" max="2" width="8.7109375" style="68" customWidth="1"/>
    <col min="3" max="3" width="10.7109375" style="68" customWidth="1"/>
    <col min="4" max="4" width="16.7109375" style="68" customWidth="1"/>
    <col min="5" max="5" width="2.7109375" style="68" customWidth="1"/>
    <col min="6" max="6" width="18.7109375" style="68" customWidth="1"/>
    <col min="7" max="8" width="16.7109375" style="68" customWidth="1"/>
    <col min="9" max="9" width="17.7109375" style="68" bestFit="1" customWidth="1"/>
    <col min="10" max="11" width="14" style="68" bestFit="1" customWidth="1"/>
    <col min="12" max="15" width="9.140625" style="68"/>
    <col min="16" max="17" width="17.7109375" style="68" bestFit="1" customWidth="1"/>
    <col min="18" max="18" width="14" style="68" bestFit="1" customWidth="1"/>
    <col min="19" max="19" width="15" style="68" bestFit="1" customWidth="1"/>
    <col min="20" max="16384" width="9.140625" style="68"/>
  </cols>
  <sheetData>
    <row r="1" spans="1:10" s="65" customFormat="1" ht="24.95" customHeight="1" x14ac:dyDescent="0.2">
      <c r="A1" s="64" t="s">
        <v>10</v>
      </c>
      <c r="B1" s="64"/>
      <c r="C1" s="64"/>
      <c r="D1" s="64"/>
      <c r="E1" s="64"/>
      <c r="F1" s="64"/>
    </row>
    <row r="2" spans="1:10" s="65" customFormat="1" ht="21.95" hidden="1" customHeight="1" x14ac:dyDescent="0.2">
      <c r="A2" s="66" t="s">
        <v>139</v>
      </c>
      <c r="B2" s="66"/>
      <c r="C2" s="66"/>
      <c r="D2" s="66"/>
      <c r="E2" s="66"/>
      <c r="F2" s="66"/>
    </row>
    <row r="3" spans="1:10" s="65" customFormat="1" ht="21.95" customHeight="1" x14ac:dyDescent="0.2">
      <c r="A3" s="67" t="s">
        <v>165</v>
      </c>
      <c r="B3" s="67"/>
      <c r="C3" s="67"/>
      <c r="D3" s="67"/>
      <c r="E3" s="67"/>
      <c r="F3" s="67"/>
    </row>
    <row r="4" spans="1:10" ht="20.100000000000001" customHeight="1" x14ac:dyDescent="0.2">
      <c r="A4" s="264"/>
      <c r="B4" s="264"/>
      <c r="C4" s="264"/>
      <c r="D4" s="264"/>
      <c r="E4" s="264"/>
      <c r="F4" s="264"/>
      <c r="G4" s="264"/>
      <c r="H4" s="264"/>
      <c r="I4" s="264"/>
    </row>
    <row r="5" spans="1:10" ht="20.100000000000001" customHeight="1" x14ac:dyDescent="0.2"/>
    <row r="6" spans="1:10" ht="30" customHeight="1" x14ac:dyDescent="0.2">
      <c r="A6" s="282" t="s">
        <v>78</v>
      </c>
      <c r="B6" s="433"/>
      <c r="C6" s="283"/>
      <c r="D6" s="284"/>
      <c r="E6" s="141"/>
      <c r="F6" s="141"/>
    </row>
    <row r="7" spans="1:10" ht="24.95" customHeight="1" x14ac:dyDescent="0.2">
      <c r="A7" s="441" t="s">
        <v>0</v>
      </c>
      <c r="B7" s="442"/>
      <c r="C7" s="287" t="s">
        <v>1</v>
      </c>
      <c r="D7" s="289"/>
      <c r="E7" s="142"/>
      <c r="F7" s="142"/>
      <c r="G7" s="71"/>
    </row>
    <row r="8" spans="1:10" ht="24.95" customHeight="1" x14ac:dyDescent="0.2">
      <c r="A8" s="439">
        <f>A17*A13 + D17*D13</f>
        <v>0</v>
      </c>
      <c r="B8" s="440"/>
      <c r="C8" s="437">
        <f>B17*A13 + F17*D13</f>
        <v>0</v>
      </c>
      <c r="D8" s="438"/>
      <c r="E8" s="143"/>
      <c r="F8" s="144"/>
    </row>
    <row r="9" spans="1:10" ht="39.950000000000003" customHeight="1" x14ac:dyDescent="0.2"/>
    <row r="10" spans="1:10" ht="30" customHeight="1" x14ac:dyDescent="0.2">
      <c r="A10" s="429" t="s">
        <v>79</v>
      </c>
      <c r="B10" s="430"/>
      <c r="C10" s="431"/>
      <c r="D10" s="431"/>
      <c r="E10" s="431"/>
      <c r="F10" s="432"/>
      <c r="G10" s="145"/>
      <c r="H10" s="136"/>
    </row>
    <row r="11" spans="1:10" ht="30" customHeight="1" x14ac:dyDescent="0.2">
      <c r="A11" s="443" t="s">
        <v>116</v>
      </c>
      <c r="B11" s="330"/>
      <c r="C11" s="334"/>
      <c r="D11" s="334" t="s">
        <v>117</v>
      </c>
      <c r="E11" s="334"/>
      <c r="F11" s="427"/>
      <c r="G11" s="145"/>
      <c r="H11" s="136"/>
    </row>
    <row r="12" spans="1:10" ht="30" customHeight="1" x14ac:dyDescent="0.2">
      <c r="A12" s="444"/>
      <c r="B12" s="445"/>
      <c r="C12" s="339"/>
      <c r="D12" s="339"/>
      <c r="E12" s="339"/>
      <c r="F12" s="428"/>
      <c r="G12" s="142"/>
      <c r="H12" s="142"/>
      <c r="I12" s="114"/>
      <c r="J12" s="114"/>
    </row>
    <row r="13" spans="1:10" ht="24.95" customHeight="1" x14ac:dyDescent="0.2">
      <c r="A13" s="434"/>
      <c r="B13" s="435"/>
      <c r="C13" s="436"/>
      <c r="D13" s="434"/>
      <c r="E13" s="435"/>
      <c r="F13" s="436"/>
      <c r="G13" s="146"/>
      <c r="H13" s="147"/>
      <c r="I13" s="114"/>
      <c r="J13" s="114"/>
    </row>
    <row r="14" spans="1:10" ht="39.950000000000003" customHeight="1" x14ac:dyDescent="0.2"/>
    <row r="15" spans="1:10" ht="50.1" customHeight="1" x14ac:dyDescent="0.2">
      <c r="A15" s="429" t="s">
        <v>118</v>
      </c>
      <c r="B15" s="446"/>
      <c r="C15" s="446"/>
      <c r="D15" s="431" t="s">
        <v>119</v>
      </c>
      <c r="E15" s="446"/>
      <c r="F15" s="448"/>
    </row>
    <row r="16" spans="1:10" ht="30" customHeight="1" x14ac:dyDescent="0.2">
      <c r="A16" s="95" t="s">
        <v>0</v>
      </c>
      <c r="B16" s="287" t="s">
        <v>1</v>
      </c>
      <c r="C16" s="287"/>
      <c r="D16" s="287" t="s">
        <v>0</v>
      </c>
      <c r="E16" s="287"/>
      <c r="F16" s="70" t="s">
        <v>1</v>
      </c>
    </row>
    <row r="17" spans="1:22" ht="24.95" customHeight="1" x14ac:dyDescent="0.2">
      <c r="A17" s="119">
        <v>2.5999999999999999E-2</v>
      </c>
      <c r="B17" s="447">
        <v>2.1999999999999999E-2</v>
      </c>
      <c r="C17" s="447"/>
      <c r="D17" s="447">
        <v>5.1000000000000004E-3</v>
      </c>
      <c r="E17" s="447"/>
      <c r="F17" s="119">
        <v>4.3E-3</v>
      </c>
    </row>
    <row r="18" spans="1:22" x14ac:dyDescent="0.2">
      <c r="G18" s="79"/>
      <c r="H18" s="79"/>
      <c r="I18" s="79"/>
      <c r="J18" s="79"/>
      <c r="K18" s="79"/>
      <c r="P18" s="148"/>
      <c r="V18" s="149"/>
    </row>
    <row r="19" spans="1:22" x14ac:dyDescent="0.2">
      <c r="G19" s="79"/>
      <c r="H19" s="79"/>
      <c r="I19" s="79"/>
      <c r="J19" s="79"/>
      <c r="K19" s="79"/>
      <c r="P19" s="148"/>
      <c r="V19" s="149"/>
    </row>
    <row r="20" spans="1:22" x14ac:dyDescent="0.2">
      <c r="G20" s="79"/>
      <c r="H20" s="79"/>
      <c r="I20" s="79"/>
      <c r="J20" s="79"/>
      <c r="K20" s="79"/>
      <c r="P20" s="148"/>
      <c r="V20" s="149"/>
    </row>
    <row r="21" spans="1:22" x14ac:dyDescent="0.2">
      <c r="G21" s="79"/>
      <c r="H21" s="79"/>
      <c r="I21" s="79"/>
      <c r="J21" s="79"/>
      <c r="K21" s="79"/>
    </row>
    <row r="22" spans="1:22" x14ac:dyDescent="0.2">
      <c r="D22" s="150"/>
      <c r="E22" s="150"/>
      <c r="F22" s="150"/>
      <c r="G22" s="150"/>
      <c r="I22" s="150"/>
      <c r="J22" s="150"/>
      <c r="K22" s="150"/>
    </row>
    <row r="23" spans="1:22" x14ac:dyDescent="0.2">
      <c r="D23" s="150"/>
      <c r="E23" s="150"/>
      <c r="F23" s="150"/>
      <c r="G23" s="150"/>
      <c r="I23" s="150"/>
      <c r="J23" s="150"/>
      <c r="K23" s="150"/>
    </row>
    <row r="24" spans="1:22" x14ac:dyDescent="0.2">
      <c r="D24" s="150"/>
      <c r="E24" s="150"/>
      <c r="F24" s="150"/>
      <c r="G24" s="150"/>
      <c r="I24" s="150"/>
      <c r="J24" s="150"/>
      <c r="K24" s="150"/>
    </row>
    <row r="25" spans="1:22" x14ac:dyDescent="0.2">
      <c r="G25" s="150"/>
      <c r="I25" s="150"/>
      <c r="J25" s="150"/>
      <c r="K25" s="150"/>
    </row>
    <row r="26" spans="1:22" x14ac:dyDescent="0.2">
      <c r="K26" s="150"/>
    </row>
    <row r="27" spans="1:22" x14ac:dyDescent="0.2">
      <c r="Q27" s="92"/>
      <c r="R27" s="92"/>
      <c r="S27" s="92"/>
      <c r="T27" s="92"/>
    </row>
    <row r="28" spans="1:22" x14ac:dyDescent="0.2">
      <c r="L28" s="150"/>
    </row>
  </sheetData>
  <sheetProtection algorithmName="SHA-512" hashValue="stejc4r+QTmbDU5CubGbxmfjDie2A48yMoV3291qbZcLBCJigUyQlMDiYxDR+dzlfPFEKocRAXn2pa216DOFQw==" saltValue="Z1mBPkaWebpTI7bbG+Ikrg==" spinCount="100000" sheet="1" objects="1" scenarios="1" selectLockedCells="1"/>
  <mergeCells count="17">
    <mergeCell ref="A15:C15"/>
    <mergeCell ref="B16:C16"/>
    <mergeCell ref="B17:C17"/>
    <mergeCell ref="D15:F15"/>
    <mergeCell ref="D16:E16"/>
    <mergeCell ref="D17:E17"/>
    <mergeCell ref="D11:F12"/>
    <mergeCell ref="A10:F10"/>
    <mergeCell ref="A4:I4"/>
    <mergeCell ref="A6:D6"/>
    <mergeCell ref="A13:C13"/>
    <mergeCell ref="C8:D8"/>
    <mergeCell ref="C7:D7"/>
    <mergeCell ref="D13:F13"/>
    <mergeCell ref="A8:B8"/>
    <mergeCell ref="A7:B7"/>
    <mergeCell ref="A11:C12"/>
  </mergeCells>
  <phoneticPr fontId="0" type="noConversion"/>
  <pageMargins left="0.39370078740157483" right="0.39370078740157483" top="0.78740157480314965" bottom="0.78740157480314965" header="0.31496062992125984" footer="0.31496062992125984"/>
  <pageSetup paperSize="9" scale="73" orientation="landscape" verticalDpi="0" r:id="rId1"/>
  <headerFooter>
    <oddFooter>&amp;L&amp;"Calibri,Itálico"&amp;9&amp;K01+000Simulação de cálculo do CRsubs - Risco das Despesas Administrativas&amp;R&amp;"Calibri,Itálico"&amp;9&amp;K01+000&amp;D</oddFooter>
  </headerFooter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showGridLines="0" zoomScale="75" zoomScaleNormal="75" workbookViewId="0">
      <selection activeCell="B29" sqref="B29:D29"/>
    </sheetView>
  </sheetViews>
  <sheetFormatPr defaultRowHeight="12.75" x14ac:dyDescent="0.2"/>
  <cols>
    <col min="1" max="1" width="2.28515625" style="161" customWidth="1"/>
    <col min="2" max="2" width="9.5703125" style="161" customWidth="1"/>
    <col min="3" max="3" width="11" style="161" customWidth="1"/>
    <col min="4" max="4" width="6.85546875" style="161" customWidth="1"/>
    <col min="5" max="8" width="9.140625" style="161" customWidth="1"/>
    <col min="9" max="9" width="9.140625" style="159" customWidth="1"/>
    <col min="10" max="17" width="9.140625" style="161" customWidth="1"/>
    <col min="18" max="16384" width="9.140625" style="161"/>
  </cols>
  <sheetData>
    <row r="1" spans="1:16" s="65" customFormat="1" ht="30.75" customHeight="1" x14ac:dyDescent="0.2">
      <c r="B1" s="64" t="s">
        <v>10</v>
      </c>
      <c r="C1" s="64"/>
      <c r="D1" s="64"/>
      <c r="E1" s="64"/>
      <c r="F1" s="64"/>
    </row>
    <row r="2" spans="1:16" s="65" customFormat="1" ht="21.95" hidden="1" customHeight="1" x14ac:dyDescent="0.2">
      <c r="B2" s="66" t="s">
        <v>139</v>
      </c>
      <c r="C2" s="66"/>
      <c r="D2" s="66"/>
      <c r="E2" s="66"/>
      <c r="F2" s="66"/>
    </row>
    <row r="3" spans="1:16" s="65" customFormat="1" ht="21.95" hidden="1" customHeight="1" x14ac:dyDescent="0.2">
      <c r="A3" s="67"/>
      <c r="B3" s="67"/>
      <c r="C3" s="67"/>
      <c r="D3" s="67"/>
      <c r="E3" s="67"/>
      <c r="F3" s="67"/>
    </row>
    <row r="4" spans="1:16" s="65" customFormat="1" ht="21.95" customHeight="1" x14ac:dyDescent="0.2">
      <c r="A4" s="67"/>
      <c r="B4" s="67"/>
      <c r="C4" s="67"/>
      <c r="D4" s="67"/>
      <c r="E4" s="67"/>
      <c r="F4" s="67"/>
    </row>
    <row r="5" spans="1:16" s="65" customFormat="1" ht="30" customHeight="1" x14ac:dyDescent="0.2">
      <c r="A5" s="67"/>
      <c r="B5" s="67"/>
      <c r="C5" s="67"/>
      <c r="D5" s="67"/>
      <c r="E5" s="67"/>
      <c r="F5" s="67"/>
    </row>
    <row r="6" spans="1:16" s="65" customFormat="1" ht="30" customHeight="1" x14ac:dyDescent="0.2">
      <c r="A6" s="67"/>
      <c r="B6" s="67"/>
      <c r="C6" s="151" t="s">
        <v>80</v>
      </c>
      <c r="D6" s="152" t="s">
        <v>81</v>
      </c>
      <c r="E6" s="153" t="s">
        <v>82</v>
      </c>
      <c r="F6" s="153"/>
    </row>
    <row r="7" spans="1:16" s="65" customFormat="1" ht="30" customHeight="1" x14ac:dyDescent="0.2">
      <c r="A7" s="67"/>
      <c r="B7" s="67"/>
      <c r="C7" s="67"/>
      <c r="D7" s="67"/>
      <c r="E7" s="67"/>
      <c r="F7" s="67"/>
    </row>
    <row r="8" spans="1:16" s="65" customFormat="1" ht="30" customHeight="1" x14ac:dyDescent="0.2">
      <c r="A8" s="67"/>
      <c r="B8" s="67"/>
      <c r="C8" s="67"/>
      <c r="D8" s="67"/>
      <c r="E8" s="154">
        <v>1</v>
      </c>
      <c r="F8" s="154">
        <v>0</v>
      </c>
      <c r="G8" s="155">
        <v>0</v>
      </c>
      <c r="H8" s="155">
        <v>0.5</v>
      </c>
      <c r="I8" s="155">
        <v>0.5</v>
      </c>
      <c r="J8" s="155">
        <v>0.25</v>
      </c>
      <c r="K8" s="155">
        <v>0.25</v>
      </c>
    </row>
    <row r="9" spans="1:16" s="65" customFormat="1" ht="30" customHeight="1" x14ac:dyDescent="0.2">
      <c r="A9" s="67"/>
      <c r="B9" s="67"/>
      <c r="C9" s="67"/>
      <c r="D9" s="67"/>
      <c r="E9" s="154">
        <v>0</v>
      </c>
      <c r="F9" s="154">
        <v>1</v>
      </c>
      <c r="G9" s="155">
        <v>0.8</v>
      </c>
      <c r="H9" s="155">
        <v>0</v>
      </c>
      <c r="I9" s="155">
        <v>0</v>
      </c>
      <c r="J9" s="155">
        <v>0</v>
      </c>
      <c r="K9" s="155">
        <v>0</v>
      </c>
    </row>
    <row r="10" spans="1:16" s="65" customFormat="1" ht="30" customHeight="1" x14ac:dyDescent="0.2">
      <c r="A10" s="67"/>
      <c r="B10" s="67"/>
      <c r="C10" s="67"/>
      <c r="D10" s="67"/>
      <c r="E10" s="154">
        <v>0</v>
      </c>
      <c r="F10" s="154">
        <v>0.8</v>
      </c>
      <c r="G10" s="155">
        <v>1</v>
      </c>
      <c r="H10" s="155">
        <v>0.25</v>
      </c>
      <c r="I10" s="155">
        <v>0.25</v>
      </c>
      <c r="J10" s="155">
        <v>0</v>
      </c>
      <c r="K10" s="155">
        <v>0.25</v>
      </c>
    </row>
    <row r="11" spans="1:16" s="65" customFormat="1" ht="30" customHeight="1" x14ac:dyDescent="0.2">
      <c r="A11" s="67"/>
      <c r="B11" s="67"/>
      <c r="C11" s="151" t="s">
        <v>83</v>
      </c>
      <c r="D11" s="156" t="s">
        <v>81</v>
      </c>
      <c r="E11" s="154">
        <v>0.5</v>
      </c>
      <c r="F11" s="154">
        <v>0</v>
      </c>
      <c r="G11" s="155">
        <v>0.25</v>
      </c>
      <c r="H11" s="155">
        <v>1</v>
      </c>
      <c r="I11" s="155">
        <v>0.75</v>
      </c>
      <c r="J11" s="155">
        <v>0.25</v>
      </c>
      <c r="K11" s="155">
        <v>0.25</v>
      </c>
    </row>
    <row r="12" spans="1:16" s="65" customFormat="1" ht="30" customHeight="1" x14ac:dyDescent="0.2">
      <c r="A12" s="67"/>
      <c r="B12" s="67"/>
      <c r="C12" s="67"/>
      <c r="D12" s="67"/>
      <c r="E12" s="154">
        <v>0.5</v>
      </c>
      <c r="F12" s="154">
        <v>0</v>
      </c>
      <c r="G12" s="155">
        <v>0.25</v>
      </c>
      <c r="H12" s="155">
        <v>0.75</v>
      </c>
      <c r="I12" s="155">
        <v>1</v>
      </c>
      <c r="J12" s="155">
        <v>0.5</v>
      </c>
      <c r="K12" s="155">
        <v>0.25</v>
      </c>
    </row>
    <row r="13" spans="1:16" s="65" customFormat="1" ht="30" customHeight="1" x14ac:dyDescent="0.2">
      <c r="A13" s="67"/>
      <c r="B13" s="67"/>
      <c r="C13" s="67"/>
      <c r="D13" s="67"/>
      <c r="E13" s="154">
        <v>0.25</v>
      </c>
      <c r="F13" s="154">
        <v>0</v>
      </c>
      <c r="G13" s="155">
        <v>0</v>
      </c>
      <c r="H13" s="155">
        <v>0.25</v>
      </c>
      <c r="I13" s="155">
        <v>0.5</v>
      </c>
      <c r="J13" s="155">
        <v>1</v>
      </c>
      <c r="K13" s="155">
        <v>0.25</v>
      </c>
    </row>
    <row r="14" spans="1:16" s="65" customFormat="1" ht="30" customHeight="1" x14ac:dyDescent="0.2">
      <c r="A14" s="67"/>
      <c r="B14" s="67"/>
      <c r="C14" s="67"/>
      <c r="D14" s="67"/>
      <c r="E14" s="154">
        <v>0.25</v>
      </c>
      <c r="F14" s="154">
        <v>0</v>
      </c>
      <c r="G14" s="155">
        <v>0.25</v>
      </c>
      <c r="H14" s="155">
        <v>0.25</v>
      </c>
      <c r="I14" s="155">
        <v>0.25</v>
      </c>
      <c r="J14" s="155">
        <v>0.25</v>
      </c>
      <c r="K14" s="155">
        <v>1</v>
      </c>
    </row>
    <row r="15" spans="1:16" s="65" customFormat="1" ht="30" customHeight="1" x14ac:dyDescent="0.2">
      <c r="A15" s="67"/>
      <c r="B15" s="67"/>
      <c r="C15" s="67"/>
      <c r="D15" s="67"/>
      <c r="E15" s="154"/>
      <c r="F15" s="154"/>
      <c r="G15" s="155"/>
      <c r="H15" s="155"/>
      <c r="I15" s="155"/>
      <c r="J15" s="155"/>
      <c r="K15" s="155"/>
    </row>
    <row r="16" spans="1:16" s="65" customFormat="1" ht="45" customHeight="1" x14ac:dyDescent="0.2">
      <c r="A16" s="67"/>
      <c r="B16" s="67"/>
      <c r="C16" s="67"/>
      <c r="D16" s="67"/>
      <c r="E16" s="67"/>
      <c r="F16" s="67"/>
      <c r="I16" s="465" t="s">
        <v>0</v>
      </c>
      <c r="J16" s="465"/>
      <c r="K16" s="465"/>
      <c r="L16" s="464" t="s">
        <v>138</v>
      </c>
      <c r="M16" s="464"/>
      <c r="N16" s="464"/>
      <c r="O16" s="464"/>
      <c r="P16" s="464"/>
    </row>
    <row r="17" spans="1:17" s="65" customFormat="1" ht="30" customHeight="1" x14ac:dyDescent="0.2">
      <c r="A17" s="67"/>
      <c r="B17" s="67"/>
      <c r="C17" s="67"/>
      <c r="D17" s="67"/>
      <c r="E17" s="450" t="s">
        <v>85</v>
      </c>
      <c r="F17" s="450"/>
      <c r="G17" s="450"/>
      <c r="I17" s="451">
        <f>'R.emi.danos'!A8</f>
        <v>0</v>
      </c>
      <c r="J17" s="451"/>
      <c r="K17" s="451"/>
      <c r="M17" s="451">
        <f>'R.emi.danos'!B8</f>
        <v>0</v>
      </c>
      <c r="N17" s="451"/>
      <c r="O17" s="451"/>
    </row>
    <row r="18" spans="1:17" s="65" customFormat="1" ht="30" customHeight="1" x14ac:dyDescent="0.2">
      <c r="A18" s="67"/>
      <c r="B18" s="67"/>
      <c r="C18" s="67"/>
      <c r="D18" s="67"/>
      <c r="E18" s="450" t="s">
        <v>86</v>
      </c>
      <c r="F18" s="450"/>
      <c r="G18" s="450"/>
      <c r="I18" s="451">
        <f>'R.prov.danos'!A8</f>
        <v>0</v>
      </c>
      <c r="J18" s="451"/>
      <c r="K18" s="451"/>
      <c r="M18" s="451">
        <f>'R.prov.danos'!B8</f>
        <v>0</v>
      </c>
      <c r="N18" s="451"/>
      <c r="O18" s="451"/>
    </row>
    <row r="19" spans="1:17" s="65" customFormat="1" ht="30" customHeight="1" x14ac:dyDescent="0.2">
      <c r="A19" s="67"/>
      <c r="B19" s="67"/>
      <c r="C19" s="151" t="s">
        <v>84</v>
      </c>
      <c r="D19" s="156" t="s">
        <v>81</v>
      </c>
      <c r="E19" s="450" t="s">
        <v>87</v>
      </c>
      <c r="F19" s="450"/>
      <c r="G19" s="450"/>
      <c r="H19" s="157" t="s">
        <v>81</v>
      </c>
      <c r="I19" s="451">
        <f>'R.prov.vi.prev'!A8</f>
        <v>0</v>
      </c>
      <c r="J19" s="451"/>
      <c r="K19" s="451"/>
      <c r="L19" s="158" t="s">
        <v>92</v>
      </c>
      <c r="M19" s="449">
        <f>'R.prov.vi.prev'!A8</f>
        <v>0</v>
      </c>
      <c r="N19" s="449"/>
      <c r="O19" s="449"/>
    </row>
    <row r="20" spans="1:17" s="65" customFormat="1" ht="30" customHeight="1" x14ac:dyDescent="0.2">
      <c r="A20" s="67"/>
      <c r="B20" s="67"/>
      <c r="C20" s="67"/>
      <c r="D20" s="67"/>
      <c r="E20" s="450" t="s">
        <v>88</v>
      </c>
      <c r="F20" s="450"/>
      <c r="G20" s="450"/>
      <c r="I20" s="451">
        <f>'R.mort.inv.rep'!A8</f>
        <v>0</v>
      </c>
      <c r="J20" s="451"/>
      <c r="K20" s="451"/>
      <c r="M20" s="449">
        <f>'R.mort.inv.rep'!A8</f>
        <v>0</v>
      </c>
      <c r="N20" s="449"/>
      <c r="O20" s="449"/>
    </row>
    <row r="21" spans="1:17" s="65" customFormat="1" ht="30" customHeight="1" x14ac:dyDescent="0.2">
      <c r="A21" s="67"/>
      <c r="B21" s="67"/>
      <c r="C21" s="67"/>
      <c r="D21" s="67"/>
      <c r="E21" s="450" t="s">
        <v>89</v>
      </c>
      <c r="F21" s="450"/>
      <c r="G21" s="450"/>
      <c r="I21" s="451">
        <f>'R.mort.inv.cap'!A8</f>
        <v>0</v>
      </c>
      <c r="J21" s="451"/>
      <c r="K21" s="451"/>
      <c r="M21" s="449">
        <f>'R.mort.inv.cap'!A8</f>
        <v>0</v>
      </c>
      <c r="N21" s="449"/>
      <c r="O21" s="449"/>
    </row>
    <row r="22" spans="1:17" s="65" customFormat="1" ht="30" customHeight="1" x14ac:dyDescent="0.2">
      <c r="A22" s="67"/>
      <c r="B22" s="67"/>
      <c r="C22" s="67"/>
      <c r="D22" s="67"/>
      <c r="E22" s="450" t="s">
        <v>90</v>
      </c>
      <c r="F22" s="450"/>
      <c r="G22" s="450"/>
      <c r="I22" s="451">
        <f>'R.sobr Consolidado'!A8</f>
        <v>0</v>
      </c>
      <c r="J22" s="451"/>
      <c r="K22" s="451"/>
      <c r="M22" s="449">
        <f>'R.sobr Consolidado'!A8</f>
        <v>0</v>
      </c>
      <c r="N22" s="449"/>
      <c r="O22" s="449"/>
    </row>
    <row r="23" spans="1:17" s="65" customFormat="1" ht="30" customHeight="1" x14ac:dyDescent="0.2">
      <c r="A23" s="67"/>
      <c r="B23" s="67"/>
      <c r="C23" s="67"/>
      <c r="D23" s="67"/>
      <c r="E23" s="450" t="s">
        <v>91</v>
      </c>
      <c r="F23" s="450"/>
      <c r="G23" s="450"/>
      <c r="I23" s="451">
        <f>'R.desp'!A8</f>
        <v>0</v>
      </c>
      <c r="J23" s="451"/>
      <c r="K23" s="451"/>
      <c r="M23" s="449">
        <f>'R.desp'!A8</f>
        <v>0</v>
      </c>
      <c r="N23" s="449"/>
      <c r="O23" s="449"/>
    </row>
    <row r="24" spans="1:17" s="65" customFormat="1" ht="30" customHeight="1" x14ac:dyDescent="0.2">
      <c r="A24" s="67"/>
      <c r="B24" s="67"/>
      <c r="C24" s="67"/>
      <c r="D24" s="67"/>
      <c r="E24" s="67"/>
      <c r="F24" s="67"/>
    </row>
    <row r="25" spans="1:17" s="68" customFormat="1" ht="20.100000000000001" customHeight="1" x14ac:dyDescent="0.2">
      <c r="A25" s="264"/>
      <c r="B25" s="264"/>
      <c r="C25" s="264"/>
      <c r="D25" s="264"/>
      <c r="E25" s="264"/>
      <c r="F25" s="264"/>
      <c r="G25" s="264"/>
      <c r="H25" s="264"/>
      <c r="I25" s="264"/>
    </row>
    <row r="26" spans="1:17" s="68" customFormat="1" ht="22.5" customHeight="1" x14ac:dyDescent="0.2"/>
    <row r="27" spans="1:17" s="159" customFormat="1" ht="30" customHeight="1" x14ac:dyDescent="0.2">
      <c r="B27" s="458" t="s">
        <v>93</v>
      </c>
      <c r="C27" s="459"/>
      <c r="D27" s="459"/>
      <c r="E27" s="459"/>
      <c r="F27" s="459"/>
      <c r="G27" s="460"/>
      <c r="Q27" s="160"/>
    </row>
    <row r="28" spans="1:17" ht="30" customHeight="1" x14ac:dyDescent="0.2">
      <c r="B28" s="461" t="s">
        <v>0</v>
      </c>
      <c r="C28" s="462"/>
      <c r="D28" s="462"/>
      <c r="E28" s="462" t="s">
        <v>1</v>
      </c>
      <c r="F28" s="462"/>
      <c r="G28" s="463"/>
      <c r="I28" s="161"/>
    </row>
    <row r="29" spans="1:17" ht="30" customHeight="1" x14ac:dyDescent="0.2">
      <c r="B29" s="452">
        <f t="array" ref="B29">SQRT(MMULT(MMULT(TRANSPOSE(Vpadrao),M), Vpadrao))</f>
        <v>0</v>
      </c>
      <c r="C29" s="453"/>
      <c r="D29" s="454"/>
      <c r="E29" s="455">
        <f t="array" ref="E29">SQRT(MMULT(MMULT(TRANSPOSE(Vreduzido),M), Vreduzido))</f>
        <v>0</v>
      </c>
      <c r="F29" s="456"/>
      <c r="G29" s="457"/>
      <c r="I29" s="161"/>
    </row>
  </sheetData>
  <sheetProtection algorithmName="SHA-512" hashValue="h6IoGaKf95ibzzwoySyi44aTkzUEpcjND/caOKRhUH7tRO98S97maowRJjh+DrgOygrjI/atYOLHJWry0reU/g==" saltValue="u8hJCLhJUGeHksQTZ82ftA==" spinCount="100000" sheet="1" objects="1" scenarios="1" selectLockedCells="1"/>
  <mergeCells count="29">
    <mergeCell ref="L16:P16"/>
    <mergeCell ref="I17:K17"/>
    <mergeCell ref="E17:G17"/>
    <mergeCell ref="E18:G18"/>
    <mergeCell ref="E19:G19"/>
    <mergeCell ref="I16:K16"/>
    <mergeCell ref="M17:O17"/>
    <mergeCell ref="M18:O18"/>
    <mergeCell ref="M19:O19"/>
    <mergeCell ref="I18:K18"/>
    <mergeCell ref="I19:K19"/>
    <mergeCell ref="B29:D29"/>
    <mergeCell ref="E29:G29"/>
    <mergeCell ref="E21:G21"/>
    <mergeCell ref="B27:G27"/>
    <mergeCell ref="B28:D28"/>
    <mergeCell ref="E28:G28"/>
    <mergeCell ref="A25:I25"/>
    <mergeCell ref="E22:G22"/>
    <mergeCell ref="I21:K21"/>
    <mergeCell ref="I22:K22"/>
    <mergeCell ref="I23:K23"/>
    <mergeCell ref="M23:O23"/>
    <mergeCell ref="M20:O20"/>
    <mergeCell ref="M21:O21"/>
    <mergeCell ref="M22:O22"/>
    <mergeCell ref="E20:G20"/>
    <mergeCell ref="E23:G23"/>
    <mergeCell ref="I20:K20"/>
  </mergeCells>
  <phoneticPr fontId="0" type="noConversion"/>
  <pageMargins left="0.39370078740157483" right="0.39370078740157483" top="0.78740157480314965" bottom="0.78740157480314965" header="0.31496062992125984" footer="0.31496062992125984"/>
  <pageSetup paperSize="9" scale="49" orientation="portrait" r:id="rId1"/>
  <headerFooter>
    <oddFooter>&amp;L&amp;"Calibri,Itálico"&amp;9&amp;K01+000Simulação de cálculo do CRsubs&amp;R&amp;"Calibri,Itálico"&amp;9&amp;K01+000&amp;D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8"/>
  <sheetViews>
    <sheetView showGridLines="0" zoomScale="75" zoomScaleNormal="75" workbookViewId="0">
      <selection activeCell="B12" sqref="B12"/>
    </sheetView>
  </sheetViews>
  <sheetFormatPr defaultRowHeight="12.75" x14ac:dyDescent="0.2"/>
  <cols>
    <col min="1" max="2" width="19.7109375" style="20" customWidth="1"/>
    <col min="3" max="4" width="16.7109375" style="20" customWidth="1"/>
    <col min="5" max="5" width="32.7109375" style="20" customWidth="1"/>
    <col min="6" max="23" width="9.140625" style="20"/>
    <col min="24" max="24" width="10.7109375" style="20" customWidth="1"/>
    <col min="25" max="25" width="25.7109375" style="20" customWidth="1"/>
    <col min="26" max="42" width="24.7109375" style="20" customWidth="1"/>
    <col min="43" max="43" width="10.7109375" style="20" customWidth="1"/>
    <col min="44" max="44" width="25.7109375" style="20" customWidth="1"/>
    <col min="45" max="61" width="24.7109375" style="20" customWidth="1"/>
    <col min="62" max="91" width="9.28515625" style="20" bestFit="1" customWidth="1"/>
    <col min="92" max="238" width="9.140625" style="20"/>
    <col min="239" max="240" width="7.140625" style="20" customWidth="1"/>
    <col min="241" max="241" width="15" style="20" bestFit="1" customWidth="1"/>
    <col min="242" max="242" width="12.42578125" style="20" customWidth="1"/>
    <col min="243" max="16384" width="9.140625" style="20"/>
  </cols>
  <sheetData>
    <row r="1" spans="1:61" s="3" customFormat="1" ht="24.95" customHeight="1" x14ac:dyDescent="0.2">
      <c r="A1" s="1" t="s">
        <v>10</v>
      </c>
      <c r="B1" s="1"/>
    </row>
    <row r="2" spans="1:61" s="3" customFormat="1" ht="21.95" hidden="1" customHeight="1" x14ac:dyDescent="0.2">
      <c r="A2" s="2"/>
      <c r="B2" s="2"/>
    </row>
    <row r="3" spans="1:61" s="3" customFormat="1" ht="21.95" customHeight="1" x14ac:dyDescent="0.2">
      <c r="A3" s="4" t="s">
        <v>155</v>
      </c>
      <c r="B3" s="4"/>
    </row>
    <row r="4" spans="1:61" s="3" customFormat="1" ht="24.95" customHeight="1" x14ac:dyDescent="0.2">
      <c r="A4" s="4"/>
      <c r="B4" s="4"/>
    </row>
    <row r="5" spans="1:61" ht="24.95" customHeight="1" x14ac:dyDescent="0.2"/>
    <row r="6" spans="1:61" ht="30" customHeight="1" x14ac:dyDescent="0.2">
      <c r="A6" s="226" t="s">
        <v>12</v>
      </c>
      <c r="B6" s="226"/>
    </row>
    <row r="7" spans="1:61" ht="24.95" customHeight="1" x14ac:dyDescent="0.2">
      <c r="A7" s="172" t="s">
        <v>0</v>
      </c>
      <c r="B7" s="172" t="s">
        <v>1</v>
      </c>
      <c r="E7" s="40" t="s">
        <v>13</v>
      </c>
    </row>
    <row r="8" spans="1:61" ht="24.95" customHeight="1" x14ac:dyDescent="0.2">
      <c r="A8" s="173">
        <f>(SUM(Z12:AP28))^(1/2)</f>
        <v>0</v>
      </c>
      <c r="B8" s="173">
        <f>(SUM(AS12:BI28))^(1/2)</f>
        <v>0</v>
      </c>
      <c r="F8" s="21"/>
      <c r="G8" s="22"/>
    </row>
    <row r="9" spans="1:61" ht="39.950000000000003" customHeight="1" x14ac:dyDescent="0.2"/>
    <row r="10" spans="1:61" ht="35.1" customHeight="1" thickBot="1" x14ac:dyDescent="0.25">
      <c r="A10" s="227" t="s">
        <v>98</v>
      </c>
      <c r="B10" s="235" t="s">
        <v>99</v>
      </c>
      <c r="C10" s="237" t="s">
        <v>100</v>
      </c>
      <c r="D10" s="238"/>
      <c r="F10" s="232" t="s">
        <v>101</v>
      </c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Y10" s="224"/>
      <c r="Z10" s="18" t="s">
        <v>96</v>
      </c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R10" s="224"/>
      <c r="AS10" s="18" t="s">
        <v>97</v>
      </c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</row>
    <row r="11" spans="1:61" ht="30" customHeight="1" thickBot="1" x14ac:dyDescent="0.25">
      <c r="A11" s="228"/>
      <c r="B11" s="236"/>
      <c r="C11" s="171" t="s">
        <v>0</v>
      </c>
      <c r="D11" s="24" t="s">
        <v>1</v>
      </c>
      <c r="F11" s="28"/>
      <c r="G11" s="35">
        <v>1</v>
      </c>
      <c r="H11" s="36">
        <f>G11+1</f>
        <v>2</v>
      </c>
      <c r="I11" s="36">
        <f t="shared" ref="I11:W11" si="0">H11+1</f>
        <v>3</v>
      </c>
      <c r="J11" s="36">
        <f t="shared" si="0"/>
        <v>4</v>
      </c>
      <c r="K11" s="36">
        <f t="shared" si="0"/>
        <v>5</v>
      </c>
      <c r="L11" s="36">
        <f t="shared" si="0"/>
        <v>6</v>
      </c>
      <c r="M11" s="36">
        <f t="shared" si="0"/>
        <v>7</v>
      </c>
      <c r="N11" s="36">
        <f t="shared" si="0"/>
        <v>8</v>
      </c>
      <c r="O11" s="36">
        <f t="shared" si="0"/>
        <v>9</v>
      </c>
      <c r="P11" s="36">
        <f t="shared" si="0"/>
        <v>10</v>
      </c>
      <c r="Q11" s="36">
        <f t="shared" si="0"/>
        <v>11</v>
      </c>
      <c r="R11" s="36">
        <f t="shared" si="0"/>
        <v>12</v>
      </c>
      <c r="S11" s="36">
        <f t="shared" si="0"/>
        <v>13</v>
      </c>
      <c r="T11" s="36">
        <f t="shared" si="0"/>
        <v>14</v>
      </c>
      <c r="U11" s="36">
        <f t="shared" si="0"/>
        <v>15</v>
      </c>
      <c r="V11" s="36">
        <f t="shared" si="0"/>
        <v>16</v>
      </c>
      <c r="W11" s="37">
        <f t="shared" si="0"/>
        <v>17</v>
      </c>
      <c r="Y11" s="225"/>
      <c r="Z11" s="19">
        <f>Y12</f>
        <v>0</v>
      </c>
      <c r="AA11" s="19">
        <f>Y13</f>
        <v>0</v>
      </c>
      <c r="AB11" s="19">
        <f>Y14</f>
        <v>0</v>
      </c>
      <c r="AC11" s="19">
        <f>Y15</f>
        <v>0</v>
      </c>
      <c r="AD11" s="19">
        <f>Y16</f>
        <v>0</v>
      </c>
      <c r="AE11" s="19">
        <f>Y17</f>
        <v>0</v>
      </c>
      <c r="AF11" s="19">
        <f>Y18</f>
        <v>0</v>
      </c>
      <c r="AG11" s="19">
        <f>Y19</f>
        <v>0</v>
      </c>
      <c r="AH11" s="19">
        <f>Y20</f>
        <v>0</v>
      </c>
      <c r="AI11" s="19">
        <f>Y21</f>
        <v>0</v>
      </c>
      <c r="AJ11" s="19">
        <f>Y22</f>
        <v>0</v>
      </c>
      <c r="AK11" s="19">
        <f>Y23</f>
        <v>0</v>
      </c>
      <c r="AL11" s="19">
        <f>Y24</f>
        <v>0</v>
      </c>
      <c r="AM11" s="19">
        <f>Y25</f>
        <v>0</v>
      </c>
      <c r="AN11" s="19">
        <f>Y26</f>
        <v>0</v>
      </c>
      <c r="AO11" s="19">
        <f>Y27</f>
        <v>0</v>
      </c>
      <c r="AP11" s="19">
        <f>Y28</f>
        <v>0</v>
      </c>
      <c r="AR11" s="225"/>
      <c r="AS11" s="19">
        <f>AR12</f>
        <v>0</v>
      </c>
      <c r="AT11" s="19">
        <f>AR13</f>
        <v>0</v>
      </c>
      <c r="AU11" s="19">
        <f>AR14</f>
        <v>0</v>
      </c>
      <c r="AV11" s="19">
        <f>AR15</f>
        <v>0</v>
      </c>
      <c r="AW11" s="19">
        <f>AR16</f>
        <v>0</v>
      </c>
      <c r="AX11" s="19">
        <f>AR17</f>
        <v>0</v>
      </c>
      <c r="AY11" s="19">
        <f>AR18</f>
        <v>0</v>
      </c>
      <c r="AZ11" s="19">
        <f>AR19</f>
        <v>0</v>
      </c>
      <c r="BA11" s="19">
        <f>AR20</f>
        <v>0</v>
      </c>
      <c r="BB11" s="19">
        <f>AR21</f>
        <v>0</v>
      </c>
      <c r="BC11" s="19">
        <f>AR22</f>
        <v>0</v>
      </c>
      <c r="BD11" s="19">
        <f>AR23</f>
        <v>0</v>
      </c>
      <c r="BE11" s="19">
        <f>AR24</f>
        <v>0</v>
      </c>
      <c r="BF11" s="19">
        <f>AR25</f>
        <v>0</v>
      </c>
      <c r="BG11" s="19">
        <f>AR26</f>
        <v>0</v>
      </c>
      <c r="BH11" s="19">
        <f>AR27</f>
        <v>0</v>
      </c>
      <c r="BI11" s="19">
        <f>AR28</f>
        <v>0</v>
      </c>
    </row>
    <row r="12" spans="1:61" ht="21" customHeight="1" x14ac:dyDescent="0.2">
      <c r="A12" s="12">
        <v>1</v>
      </c>
      <c r="B12" s="169"/>
      <c r="C12" s="170">
        <v>0.23</v>
      </c>
      <c r="D12" s="170">
        <v>0.18</v>
      </c>
      <c r="E12" s="23"/>
      <c r="F12" s="13">
        <v>1</v>
      </c>
      <c r="G12" s="27">
        <v>1</v>
      </c>
      <c r="H12" s="11">
        <v>0.35</v>
      </c>
      <c r="I12" s="11">
        <v>0.47</v>
      </c>
      <c r="J12" s="11">
        <v>0.31</v>
      </c>
      <c r="K12" s="11">
        <v>0.3</v>
      </c>
      <c r="L12" s="11">
        <v>-0.09</v>
      </c>
      <c r="M12" s="11">
        <v>0.54</v>
      </c>
      <c r="N12" s="11">
        <v>0.84</v>
      </c>
      <c r="O12" s="11">
        <v>0.21</v>
      </c>
      <c r="P12" s="11">
        <v>0.3</v>
      </c>
      <c r="Q12" s="11">
        <v>0.21</v>
      </c>
      <c r="R12" s="11">
        <v>0.89</v>
      </c>
      <c r="S12" s="11">
        <v>0.32</v>
      </c>
      <c r="T12" s="11">
        <v>0.56000000000000005</v>
      </c>
      <c r="U12" s="11">
        <v>-0.21</v>
      </c>
      <c r="V12" s="11">
        <v>0.49</v>
      </c>
      <c r="W12" s="29">
        <v>0.42</v>
      </c>
      <c r="Y12" s="38">
        <f t="shared" ref="Y12:Y28" si="1">B12*C12</f>
        <v>0</v>
      </c>
      <c r="Z12" s="16">
        <f t="shared" ref="Z12:Z28" si="2">$Y12*Z$11*G12</f>
        <v>0</v>
      </c>
      <c r="AA12" s="16">
        <f t="shared" ref="AA12:AA28" si="3">$Y12*AA$11*H12</f>
        <v>0</v>
      </c>
      <c r="AB12" s="16">
        <f t="shared" ref="AB12:AB28" si="4">$Y12*AB$11*I12</f>
        <v>0</v>
      </c>
      <c r="AC12" s="16">
        <f t="shared" ref="AC12:AC28" si="5">$Y12*AC$11*J12</f>
        <v>0</v>
      </c>
      <c r="AD12" s="16">
        <f t="shared" ref="AD12:AD28" si="6">$Y12*AD$11*K12</f>
        <v>0</v>
      </c>
      <c r="AE12" s="16">
        <f t="shared" ref="AE12:AE28" si="7">$Y12*AE$11*L12</f>
        <v>0</v>
      </c>
      <c r="AF12" s="16">
        <f t="shared" ref="AF12:AF28" si="8">$Y12*AF$11*M12</f>
        <v>0</v>
      </c>
      <c r="AG12" s="16">
        <f t="shared" ref="AG12:AG28" si="9">$Y12*AG$11*N12</f>
        <v>0</v>
      </c>
      <c r="AH12" s="16">
        <f t="shared" ref="AH12:AH28" si="10">$Y12*AH$11*O12</f>
        <v>0</v>
      </c>
      <c r="AI12" s="16">
        <f t="shared" ref="AI12:AI28" si="11">$Y12*AI$11*P12</f>
        <v>0</v>
      </c>
      <c r="AJ12" s="16">
        <f t="shared" ref="AJ12:AJ28" si="12">$Y12*AJ$11*Q12</f>
        <v>0</v>
      </c>
      <c r="AK12" s="16">
        <f t="shared" ref="AK12:AK28" si="13">$Y12*AK$11*R12</f>
        <v>0</v>
      </c>
      <c r="AL12" s="16">
        <f t="shared" ref="AL12:AL28" si="14">$Y12*AL$11*S12</f>
        <v>0</v>
      </c>
      <c r="AM12" s="16">
        <f t="shared" ref="AM12:AM28" si="15">$Y12*AM$11*T12</f>
        <v>0</v>
      </c>
      <c r="AN12" s="16">
        <f t="shared" ref="AN12:AN28" si="16">$Y12*AN$11*U12</f>
        <v>0</v>
      </c>
      <c r="AO12" s="16">
        <f t="shared" ref="AO12:AO28" si="17">$Y12*AO$11*V12</f>
        <v>0</v>
      </c>
      <c r="AP12" s="16">
        <f t="shared" ref="AP12:AP28" si="18">$Y12*AP$11*W12</f>
        <v>0</v>
      </c>
      <c r="AR12" s="38">
        <f t="shared" ref="AR12:AR28" si="19">B12*D12</f>
        <v>0</v>
      </c>
      <c r="AS12" s="16">
        <f t="shared" ref="AS12:AS28" si="20">$AR12*AS$11*G12</f>
        <v>0</v>
      </c>
      <c r="AT12" s="16">
        <f t="shared" ref="AT12:AT28" si="21">$AR12*AT$11*H12</f>
        <v>0</v>
      </c>
      <c r="AU12" s="16">
        <f t="shared" ref="AU12:AU28" si="22">$AR12*AU$11*I12</f>
        <v>0</v>
      </c>
      <c r="AV12" s="16">
        <f t="shared" ref="AV12:AV28" si="23">$AR12*AV$11*J12</f>
        <v>0</v>
      </c>
      <c r="AW12" s="16">
        <f t="shared" ref="AW12:AW28" si="24">$AR12*AW$11*K12</f>
        <v>0</v>
      </c>
      <c r="AX12" s="16">
        <f t="shared" ref="AX12:AX28" si="25">$AR12*AX$11*L12</f>
        <v>0</v>
      </c>
      <c r="AY12" s="16">
        <f t="shared" ref="AY12:AY28" si="26">$AR12*AY$11*M12</f>
        <v>0</v>
      </c>
      <c r="AZ12" s="16">
        <f t="shared" ref="AZ12:AZ28" si="27">$AR12*AZ$11*N12</f>
        <v>0</v>
      </c>
      <c r="BA12" s="16">
        <f t="shared" ref="BA12:BA28" si="28">$AR12*BA$11*O12</f>
        <v>0</v>
      </c>
      <c r="BB12" s="16">
        <f t="shared" ref="BB12:BB28" si="29">$AR12*BB$11*P12</f>
        <v>0</v>
      </c>
      <c r="BC12" s="16">
        <f t="shared" ref="BC12:BC28" si="30">$AR12*BC$11*Q12</f>
        <v>0</v>
      </c>
      <c r="BD12" s="16">
        <f t="shared" ref="BD12:BD28" si="31">$AR12*BD$11*R12</f>
        <v>0</v>
      </c>
      <c r="BE12" s="16">
        <f t="shared" ref="BE12:BE28" si="32">$AR12*BE$11*S12</f>
        <v>0</v>
      </c>
      <c r="BF12" s="16">
        <f t="shared" ref="BF12:BF28" si="33">$AR12*BF$11*T12</f>
        <v>0</v>
      </c>
      <c r="BG12" s="16">
        <f t="shared" ref="BG12:BG28" si="34">$AR12*BG$11*U12</f>
        <v>0</v>
      </c>
      <c r="BH12" s="16">
        <f t="shared" ref="BH12:BH28" si="35">$AR12*BH$11*V12</f>
        <v>0</v>
      </c>
      <c r="BI12" s="16">
        <f t="shared" ref="BI12:BI28" si="36">$AR12*BI$11*W12</f>
        <v>0</v>
      </c>
    </row>
    <row r="13" spans="1:61" ht="21" customHeight="1" x14ac:dyDescent="0.2">
      <c r="A13" s="12">
        <v>2</v>
      </c>
      <c r="B13" s="169"/>
      <c r="C13" s="170">
        <v>0.41</v>
      </c>
      <c r="D13" s="170">
        <v>0.33</v>
      </c>
      <c r="E13" s="23"/>
      <c r="F13" s="13">
        <f>F12+1</f>
        <v>2</v>
      </c>
      <c r="G13" s="26">
        <v>0.35</v>
      </c>
      <c r="H13" s="25">
        <v>1</v>
      </c>
      <c r="I13" s="25">
        <v>0.52</v>
      </c>
      <c r="J13" s="25">
        <v>0.62</v>
      </c>
      <c r="K13" s="25">
        <v>-0.53</v>
      </c>
      <c r="L13" s="25">
        <v>0.59</v>
      </c>
      <c r="M13" s="25">
        <v>0.33</v>
      </c>
      <c r="N13" s="25">
        <v>0.57999999999999996</v>
      </c>
      <c r="O13" s="25">
        <v>0.33</v>
      </c>
      <c r="P13" s="25">
        <v>0.41</v>
      </c>
      <c r="Q13" s="25">
        <v>0.2</v>
      </c>
      <c r="R13" s="25">
        <v>0.62</v>
      </c>
      <c r="S13" s="25">
        <v>0.27</v>
      </c>
      <c r="T13" s="25">
        <v>-0.12</v>
      </c>
      <c r="U13" s="25">
        <v>0.5</v>
      </c>
      <c r="V13" s="25">
        <v>0.53</v>
      </c>
      <c r="W13" s="30">
        <v>0.52</v>
      </c>
      <c r="Y13" s="38">
        <f t="shared" si="1"/>
        <v>0</v>
      </c>
      <c r="Z13" s="16">
        <f t="shared" si="2"/>
        <v>0</v>
      </c>
      <c r="AA13" s="16">
        <f t="shared" si="3"/>
        <v>0</v>
      </c>
      <c r="AB13" s="16">
        <f t="shared" si="4"/>
        <v>0</v>
      </c>
      <c r="AC13" s="16">
        <f t="shared" si="5"/>
        <v>0</v>
      </c>
      <c r="AD13" s="16">
        <f t="shared" si="6"/>
        <v>0</v>
      </c>
      <c r="AE13" s="16">
        <f t="shared" si="7"/>
        <v>0</v>
      </c>
      <c r="AF13" s="16">
        <f t="shared" si="8"/>
        <v>0</v>
      </c>
      <c r="AG13" s="16">
        <f t="shared" si="9"/>
        <v>0</v>
      </c>
      <c r="AH13" s="16">
        <f t="shared" si="10"/>
        <v>0</v>
      </c>
      <c r="AI13" s="16">
        <f t="shared" si="11"/>
        <v>0</v>
      </c>
      <c r="AJ13" s="16">
        <f t="shared" si="12"/>
        <v>0</v>
      </c>
      <c r="AK13" s="16">
        <f t="shared" si="13"/>
        <v>0</v>
      </c>
      <c r="AL13" s="16">
        <f t="shared" si="14"/>
        <v>0</v>
      </c>
      <c r="AM13" s="16">
        <f t="shared" si="15"/>
        <v>0</v>
      </c>
      <c r="AN13" s="16">
        <f t="shared" si="16"/>
        <v>0</v>
      </c>
      <c r="AO13" s="16">
        <f t="shared" si="17"/>
        <v>0</v>
      </c>
      <c r="AP13" s="16">
        <f t="shared" si="18"/>
        <v>0</v>
      </c>
      <c r="AR13" s="38">
        <f t="shared" si="19"/>
        <v>0</v>
      </c>
      <c r="AS13" s="16">
        <f t="shared" si="20"/>
        <v>0</v>
      </c>
      <c r="AT13" s="16">
        <f t="shared" si="21"/>
        <v>0</v>
      </c>
      <c r="AU13" s="16">
        <f t="shared" si="22"/>
        <v>0</v>
      </c>
      <c r="AV13" s="16">
        <f t="shared" si="23"/>
        <v>0</v>
      </c>
      <c r="AW13" s="16">
        <f t="shared" si="24"/>
        <v>0</v>
      </c>
      <c r="AX13" s="16">
        <f t="shared" si="25"/>
        <v>0</v>
      </c>
      <c r="AY13" s="16">
        <f t="shared" si="26"/>
        <v>0</v>
      </c>
      <c r="AZ13" s="16">
        <f t="shared" si="27"/>
        <v>0</v>
      </c>
      <c r="BA13" s="16">
        <f t="shared" si="28"/>
        <v>0</v>
      </c>
      <c r="BB13" s="16">
        <f t="shared" si="29"/>
        <v>0</v>
      </c>
      <c r="BC13" s="16">
        <f t="shared" si="30"/>
        <v>0</v>
      </c>
      <c r="BD13" s="16">
        <f t="shared" si="31"/>
        <v>0</v>
      </c>
      <c r="BE13" s="16">
        <f t="shared" si="32"/>
        <v>0</v>
      </c>
      <c r="BF13" s="16">
        <f t="shared" si="33"/>
        <v>0</v>
      </c>
      <c r="BG13" s="16">
        <f t="shared" si="34"/>
        <v>0</v>
      </c>
      <c r="BH13" s="16">
        <f t="shared" si="35"/>
        <v>0</v>
      </c>
      <c r="BI13" s="16">
        <f t="shared" si="36"/>
        <v>0</v>
      </c>
    </row>
    <row r="14" spans="1:61" ht="21" customHeight="1" x14ac:dyDescent="0.2">
      <c r="A14" s="12">
        <v>3</v>
      </c>
      <c r="B14" s="169"/>
      <c r="C14" s="170">
        <v>0.44</v>
      </c>
      <c r="D14" s="170">
        <v>0.38</v>
      </c>
      <c r="E14" s="23"/>
      <c r="F14" s="13">
        <f t="shared" ref="F14:F28" si="37">F13+1</f>
        <v>3</v>
      </c>
      <c r="G14" s="26">
        <v>0.47</v>
      </c>
      <c r="H14" s="25">
        <v>0.52</v>
      </c>
      <c r="I14" s="25">
        <v>1</v>
      </c>
      <c r="J14" s="25">
        <v>0.32</v>
      </c>
      <c r="K14" s="25">
        <v>-0.34</v>
      </c>
      <c r="L14" s="25">
        <v>0.4</v>
      </c>
      <c r="M14" s="25">
        <v>0.13</v>
      </c>
      <c r="N14" s="25">
        <v>0.41</v>
      </c>
      <c r="O14" s="25">
        <v>0.37</v>
      </c>
      <c r="P14" s="25">
        <v>0.39</v>
      </c>
      <c r="Q14" s="25">
        <v>0.61</v>
      </c>
      <c r="R14" s="25">
        <v>0.18</v>
      </c>
      <c r="S14" s="25">
        <v>0.49</v>
      </c>
      <c r="T14" s="25">
        <v>0.37</v>
      </c>
      <c r="U14" s="25">
        <v>-0.26</v>
      </c>
      <c r="V14" s="25">
        <v>0.6</v>
      </c>
      <c r="W14" s="30">
        <v>0.34</v>
      </c>
      <c r="Y14" s="38">
        <f t="shared" si="1"/>
        <v>0</v>
      </c>
      <c r="Z14" s="16">
        <f t="shared" si="2"/>
        <v>0</v>
      </c>
      <c r="AA14" s="16">
        <f t="shared" si="3"/>
        <v>0</v>
      </c>
      <c r="AB14" s="16">
        <f t="shared" si="4"/>
        <v>0</v>
      </c>
      <c r="AC14" s="16">
        <f t="shared" si="5"/>
        <v>0</v>
      </c>
      <c r="AD14" s="16">
        <f t="shared" si="6"/>
        <v>0</v>
      </c>
      <c r="AE14" s="16">
        <f t="shared" si="7"/>
        <v>0</v>
      </c>
      <c r="AF14" s="16">
        <f t="shared" si="8"/>
        <v>0</v>
      </c>
      <c r="AG14" s="16">
        <f t="shared" si="9"/>
        <v>0</v>
      </c>
      <c r="AH14" s="16">
        <f t="shared" si="10"/>
        <v>0</v>
      </c>
      <c r="AI14" s="16">
        <f t="shared" si="11"/>
        <v>0</v>
      </c>
      <c r="AJ14" s="16">
        <f t="shared" si="12"/>
        <v>0</v>
      </c>
      <c r="AK14" s="16">
        <f t="shared" si="13"/>
        <v>0</v>
      </c>
      <c r="AL14" s="16">
        <f t="shared" si="14"/>
        <v>0</v>
      </c>
      <c r="AM14" s="16">
        <f t="shared" si="15"/>
        <v>0</v>
      </c>
      <c r="AN14" s="16">
        <f t="shared" si="16"/>
        <v>0</v>
      </c>
      <c r="AO14" s="16">
        <f t="shared" si="17"/>
        <v>0</v>
      </c>
      <c r="AP14" s="16">
        <f t="shared" si="18"/>
        <v>0</v>
      </c>
      <c r="AR14" s="38">
        <f t="shared" si="19"/>
        <v>0</v>
      </c>
      <c r="AS14" s="16">
        <f t="shared" si="20"/>
        <v>0</v>
      </c>
      <c r="AT14" s="16">
        <f t="shared" si="21"/>
        <v>0</v>
      </c>
      <c r="AU14" s="16">
        <f t="shared" si="22"/>
        <v>0</v>
      </c>
      <c r="AV14" s="16">
        <f t="shared" si="23"/>
        <v>0</v>
      </c>
      <c r="AW14" s="16">
        <f t="shared" si="24"/>
        <v>0</v>
      </c>
      <c r="AX14" s="16">
        <f t="shared" si="25"/>
        <v>0</v>
      </c>
      <c r="AY14" s="16">
        <f t="shared" si="26"/>
        <v>0</v>
      </c>
      <c r="AZ14" s="16">
        <f t="shared" si="27"/>
        <v>0</v>
      </c>
      <c r="BA14" s="16">
        <f t="shared" si="28"/>
        <v>0</v>
      </c>
      <c r="BB14" s="16">
        <f t="shared" si="29"/>
        <v>0</v>
      </c>
      <c r="BC14" s="16">
        <f t="shared" si="30"/>
        <v>0</v>
      </c>
      <c r="BD14" s="16">
        <f t="shared" si="31"/>
        <v>0</v>
      </c>
      <c r="BE14" s="16">
        <f t="shared" si="32"/>
        <v>0</v>
      </c>
      <c r="BF14" s="16">
        <f t="shared" si="33"/>
        <v>0</v>
      </c>
      <c r="BG14" s="16">
        <f t="shared" si="34"/>
        <v>0</v>
      </c>
      <c r="BH14" s="16">
        <f t="shared" si="35"/>
        <v>0</v>
      </c>
      <c r="BI14" s="16">
        <f t="shared" si="36"/>
        <v>0</v>
      </c>
    </row>
    <row r="15" spans="1:61" ht="21" customHeight="1" x14ac:dyDescent="0.2">
      <c r="A15" s="12">
        <v>4</v>
      </c>
      <c r="B15" s="169"/>
      <c r="C15" s="170">
        <v>0.44</v>
      </c>
      <c r="D15" s="170">
        <v>0.38</v>
      </c>
      <c r="E15" s="23"/>
      <c r="F15" s="13">
        <f t="shared" si="37"/>
        <v>4</v>
      </c>
      <c r="G15" s="26">
        <v>0.31</v>
      </c>
      <c r="H15" s="25">
        <v>0.62</v>
      </c>
      <c r="I15" s="25">
        <v>0.32</v>
      </c>
      <c r="J15" s="25">
        <v>1</v>
      </c>
      <c r="K15" s="25">
        <v>0.8</v>
      </c>
      <c r="L15" s="25">
        <v>0.73</v>
      </c>
      <c r="M15" s="25">
        <v>0.78</v>
      </c>
      <c r="N15" s="25">
        <v>0.11</v>
      </c>
      <c r="O15" s="25">
        <v>0.64</v>
      </c>
      <c r="P15" s="25">
        <v>0.83</v>
      </c>
      <c r="Q15" s="25">
        <v>-0.05</v>
      </c>
      <c r="R15" s="25">
        <v>-0.05</v>
      </c>
      <c r="S15" s="25">
        <v>0.17</v>
      </c>
      <c r="T15" s="25">
        <v>-0.01</v>
      </c>
      <c r="U15" s="25">
        <v>-0.28999999999999998</v>
      </c>
      <c r="V15" s="25">
        <v>0.52</v>
      </c>
      <c r="W15" s="30">
        <v>-0.05</v>
      </c>
      <c r="Y15" s="38">
        <f t="shared" si="1"/>
        <v>0</v>
      </c>
      <c r="Z15" s="16">
        <f t="shared" si="2"/>
        <v>0</v>
      </c>
      <c r="AA15" s="16">
        <f t="shared" si="3"/>
        <v>0</v>
      </c>
      <c r="AB15" s="16">
        <f t="shared" si="4"/>
        <v>0</v>
      </c>
      <c r="AC15" s="16">
        <f t="shared" si="5"/>
        <v>0</v>
      </c>
      <c r="AD15" s="16">
        <f t="shared" si="6"/>
        <v>0</v>
      </c>
      <c r="AE15" s="16">
        <f t="shared" si="7"/>
        <v>0</v>
      </c>
      <c r="AF15" s="16">
        <f t="shared" si="8"/>
        <v>0</v>
      </c>
      <c r="AG15" s="16">
        <f t="shared" si="9"/>
        <v>0</v>
      </c>
      <c r="AH15" s="16">
        <f t="shared" si="10"/>
        <v>0</v>
      </c>
      <c r="AI15" s="16">
        <f t="shared" si="11"/>
        <v>0</v>
      </c>
      <c r="AJ15" s="16">
        <f t="shared" si="12"/>
        <v>0</v>
      </c>
      <c r="AK15" s="16">
        <f t="shared" si="13"/>
        <v>0</v>
      </c>
      <c r="AL15" s="16">
        <f t="shared" si="14"/>
        <v>0</v>
      </c>
      <c r="AM15" s="16">
        <f t="shared" si="15"/>
        <v>0</v>
      </c>
      <c r="AN15" s="16">
        <f t="shared" si="16"/>
        <v>0</v>
      </c>
      <c r="AO15" s="16">
        <f t="shared" si="17"/>
        <v>0</v>
      </c>
      <c r="AP15" s="16">
        <f t="shared" si="18"/>
        <v>0</v>
      </c>
      <c r="AR15" s="38">
        <f t="shared" si="19"/>
        <v>0</v>
      </c>
      <c r="AS15" s="16">
        <f t="shared" si="20"/>
        <v>0</v>
      </c>
      <c r="AT15" s="16">
        <f t="shared" si="21"/>
        <v>0</v>
      </c>
      <c r="AU15" s="16">
        <f t="shared" si="22"/>
        <v>0</v>
      </c>
      <c r="AV15" s="16">
        <f t="shared" si="23"/>
        <v>0</v>
      </c>
      <c r="AW15" s="16">
        <f t="shared" si="24"/>
        <v>0</v>
      </c>
      <c r="AX15" s="16">
        <f t="shared" si="25"/>
        <v>0</v>
      </c>
      <c r="AY15" s="16">
        <f t="shared" si="26"/>
        <v>0</v>
      </c>
      <c r="AZ15" s="16">
        <f t="shared" si="27"/>
        <v>0</v>
      </c>
      <c r="BA15" s="16">
        <f t="shared" si="28"/>
        <v>0</v>
      </c>
      <c r="BB15" s="16">
        <f t="shared" si="29"/>
        <v>0</v>
      </c>
      <c r="BC15" s="16">
        <f t="shared" si="30"/>
        <v>0</v>
      </c>
      <c r="BD15" s="16">
        <f t="shared" si="31"/>
        <v>0</v>
      </c>
      <c r="BE15" s="16">
        <f t="shared" si="32"/>
        <v>0</v>
      </c>
      <c r="BF15" s="16">
        <f t="shared" si="33"/>
        <v>0</v>
      </c>
      <c r="BG15" s="16">
        <f t="shared" si="34"/>
        <v>0</v>
      </c>
      <c r="BH15" s="16">
        <f t="shared" si="35"/>
        <v>0</v>
      </c>
      <c r="BI15" s="16">
        <f t="shared" si="36"/>
        <v>0</v>
      </c>
    </row>
    <row r="16" spans="1:61" ht="21" customHeight="1" x14ac:dyDescent="0.2">
      <c r="A16" s="12">
        <v>5</v>
      </c>
      <c r="B16" s="169"/>
      <c r="C16" s="170">
        <v>0.23</v>
      </c>
      <c r="D16" s="170">
        <v>0.19</v>
      </c>
      <c r="E16" s="23"/>
      <c r="F16" s="13">
        <f t="shared" si="37"/>
        <v>5</v>
      </c>
      <c r="G16" s="26">
        <v>0.3</v>
      </c>
      <c r="H16" s="25">
        <v>-0.53</v>
      </c>
      <c r="I16" s="25">
        <v>-0.34</v>
      </c>
      <c r="J16" s="25">
        <v>0.8</v>
      </c>
      <c r="K16" s="25">
        <v>1</v>
      </c>
      <c r="L16" s="25">
        <v>0.3</v>
      </c>
      <c r="M16" s="25">
        <v>0.6</v>
      </c>
      <c r="N16" s="25">
        <v>-0.61</v>
      </c>
      <c r="O16" s="25">
        <v>0.36</v>
      </c>
      <c r="P16" s="25">
        <v>0.53</v>
      </c>
      <c r="Q16" s="25">
        <v>-0.69</v>
      </c>
      <c r="R16" s="25">
        <v>-0.99</v>
      </c>
      <c r="S16" s="25">
        <v>-0.36</v>
      </c>
      <c r="T16" s="25">
        <v>0.8</v>
      </c>
      <c r="U16" s="25">
        <v>-0.45</v>
      </c>
      <c r="V16" s="25">
        <v>-0.18</v>
      </c>
      <c r="W16" s="30">
        <v>1</v>
      </c>
      <c r="Y16" s="38">
        <f t="shared" si="1"/>
        <v>0</v>
      </c>
      <c r="Z16" s="16">
        <f t="shared" si="2"/>
        <v>0</v>
      </c>
      <c r="AA16" s="16">
        <f t="shared" si="3"/>
        <v>0</v>
      </c>
      <c r="AB16" s="16">
        <f t="shared" si="4"/>
        <v>0</v>
      </c>
      <c r="AC16" s="16">
        <f t="shared" si="5"/>
        <v>0</v>
      </c>
      <c r="AD16" s="16">
        <f t="shared" si="6"/>
        <v>0</v>
      </c>
      <c r="AE16" s="16">
        <f t="shared" si="7"/>
        <v>0</v>
      </c>
      <c r="AF16" s="16">
        <f t="shared" si="8"/>
        <v>0</v>
      </c>
      <c r="AG16" s="16">
        <f t="shared" si="9"/>
        <v>0</v>
      </c>
      <c r="AH16" s="16">
        <f t="shared" si="10"/>
        <v>0</v>
      </c>
      <c r="AI16" s="16">
        <f t="shared" si="11"/>
        <v>0</v>
      </c>
      <c r="AJ16" s="16">
        <f t="shared" si="12"/>
        <v>0</v>
      </c>
      <c r="AK16" s="16">
        <f t="shared" si="13"/>
        <v>0</v>
      </c>
      <c r="AL16" s="16">
        <f t="shared" si="14"/>
        <v>0</v>
      </c>
      <c r="AM16" s="16">
        <f t="shared" si="15"/>
        <v>0</v>
      </c>
      <c r="AN16" s="16">
        <f t="shared" si="16"/>
        <v>0</v>
      </c>
      <c r="AO16" s="16">
        <f t="shared" si="17"/>
        <v>0</v>
      </c>
      <c r="AP16" s="16">
        <f t="shared" si="18"/>
        <v>0</v>
      </c>
      <c r="AR16" s="38">
        <f t="shared" si="19"/>
        <v>0</v>
      </c>
      <c r="AS16" s="16">
        <f t="shared" si="20"/>
        <v>0</v>
      </c>
      <c r="AT16" s="16">
        <f t="shared" si="21"/>
        <v>0</v>
      </c>
      <c r="AU16" s="16">
        <f t="shared" si="22"/>
        <v>0</v>
      </c>
      <c r="AV16" s="16">
        <f t="shared" si="23"/>
        <v>0</v>
      </c>
      <c r="AW16" s="16">
        <f t="shared" si="24"/>
        <v>0</v>
      </c>
      <c r="AX16" s="16">
        <f t="shared" si="25"/>
        <v>0</v>
      </c>
      <c r="AY16" s="16">
        <f t="shared" si="26"/>
        <v>0</v>
      </c>
      <c r="AZ16" s="16">
        <f t="shared" si="27"/>
        <v>0</v>
      </c>
      <c r="BA16" s="16">
        <f t="shared" si="28"/>
        <v>0</v>
      </c>
      <c r="BB16" s="16">
        <f t="shared" si="29"/>
        <v>0</v>
      </c>
      <c r="BC16" s="16">
        <f t="shared" si="30"/>
        <v>0</v>
      </c>
      <c r="BD16" s="16">
        <f t="shared" si="31"/>
        <v>0</v>
      </c>
      <c r="BE16" s="16">
        <f t="shared" si="32"/>
        <v>0</v>
      </c>
      <c r="BF16" s="16">
        <f t="shared" si="33"/>
        <v>0</v>
      </c>
      <c r="BG16" s="16">
        <f t="shared" si="34"/>
        <v>0</v>
      </c>
      <c r="BH16" s="16">
        <f t="shared" si="35"/>
        <v>0</v>
      </c>
      <c r="BI16" s="16">
        <f t="shared" si="36"/>
        <v>0</v>
      </c>
    </row>
    <row r="17" spans="1:61" ht="21" customHeight="1" x14ac:dyDescent="0.2">
      <c r="A17" s="12">
        <v>6</v>
      </c>
      <c r="B17" s="169"/>
      <c r="C17" s="170">
        <v>0.23</v>
      </c>
      <c r="D17" s="170">
        <v>0.19</v>
      </c>
      <c r="E17" s="23"/>
      <c r="F17" s="13">
        <f t="shared" si="37"/>
        <v>6</v>
      </c>
      <c r="G17" s="26">
        <v>-0.09</v>
      </c>
      <c r="H17" s="25">
        <v>0.59</v>
      </c>
      <c r="I17" s="25">
        <v>0.4</v>
      </c>
      <c r="J17" s="25">
        <v>0.73</v>
      </c>
      <c r="K17" s="25">
        <v>0.3</v>
      </c>
      <c r="L17" s="25">
        <v>1</v>
      </c>
      <c r="M17" s="25">
        <v>0.45</v>
      </c>
      <c r="N17" s="25">
        <v>-0.12</v>
      </c>
      <c r="O17" s="25">
        <v>0.55000000000000004</v>
      </c>
      <c r="P17" s="25">
        <v>0.68</v>
      </c>
      <c r="Q17" s="25">
        <v>0.02</v>
      </c>
      <c r="R17" s="25">
        <v>-0.26</v>
      </c>
      <c r="S17" s="25">
        <v>0.2</v>
      </c>
      <c r="T17" s="25">
        <v>0</v>
      </c>
      <c r="U17" s="25">
        <v>-0.35</v>
      </c>
      <c r="V17" s="25">
        <v>0.53</v>
      </c>
      <c r="W17" s="30">
        <v>0.17</v>
      </c>
      <c r="Y17" s="38">
        <f t="shared" si="1"/>
        <v>0</v>
      </c>
      <c r="Z17" s="16">
        <f t="shared" si="2"/>
        <v>0</v>
      </c>
      <c r="AA17" s="16">
        <f t="shared" si="3"/>
        <v>0</v>
      </c>
      <c r="AB17" s="16">
        <f t="shared" si="4"/>
        <v>0</v>
      </c>
      <c r="AC17" s="16">
        <f t="shared" si="5"/>
        <v>0</v>
      </c>
      <c r="AD17" s="16">
        <f t="shared" si="6"/>
        <v>0</v>
      </c>
      <c r="AE17" s="16">
        <f t="shared" si="7"/>
        <v>0</v>
      </c>
      <c r="AF17" s="16">
        <f t="shared" si="8"/>
        <v>0</v>
      </c>
      <c r="AG17" s="16">
        <f t="shared" si="9"/>
        <v>0</v>
      </c>
      <c r="AH17" s="16">
        <f t="shared" si="10"/>
        <v>0</v>
      </c>
      <c r="AI17" s="16">
        <f t="shared" si="11"/>
        <v>0</v>
      </c>
      <c r="AJ17" s="16">
        <f t="shared" si="12"/>
        <v>0</v>
      </c>
      <c r="AK17" s="16">
        <f t="shared" si="13"/>
        <v>0</v>
      </c>
      <c r="AL17" s="16">
        <f t="shared" si="14"/>
        <v>0</v>
      </c>
      <c r="AM17" s="16">
        <f t="shared" si="15"/>
        <v>0</v>
      </c>
      <c r="AN17" s="16">
        <f t="shared" si="16"/>
        <v>0</v>
      </c>
      <c r="AO17" s="16">
        <f t="shared" si="17"/>
        <v>0</v>
      </c>
      <c r="AP17" s="16">
        <f t="shared" si="18"/>
        <v>0</v>
      </c>
      <c r="AR17" s="38">
        <f t="shared" si="19"/>
        <v>0</v>
      </c>
      <c r="AS17" s="16">
        <f t="shared" si="20"/>
        <v>0</v>
      </c>
      <c r="AT17" s="16">
        <f t="shared" si="21"/>
        <v>0</v>
      </c>
      <c r="AU17" s="16">
        <f t="shared" si="22"/>
        <v>0</v>
      </c>
      <c r="AV17" s="16">
        <f t="shared" si="23"/>
        <v>0</v>
      </c>
      <c r="AW17" s="16">
        <f t="shared" si="24"/>
        <v>0</v>
      </c>
      <c r="AX17" s="16">
        <f t="shared" si="25"/>
        <v>0</v>
      </c>
      <c r="AY17" s="16">
        <f t="shared" si="26"/>
        <v>0</v>
      </c>
      <c r="AZ17" s="16">
        <f t="shared" si="27"/>
        <v>0</v>
      </c>
      <c r="BA17" s="16">
        <f t="shared" si="28"/>
        <v>0</v>
      </c>
      <c r="BB17" s="16">
        <f t="shared" si="29"/>
        <v>0</v>
      </c>
      <c r="BC17" s="16">
        <f t="shared" si="30"/>
        <v>0</v>
      </c>
      <c r="BD17" s="16">
        <f t="shared" si="31"/>
        <v>0</v>
      </c>
      <c r="BE17" s="16">
        <f t="shared" si="32"/>
        <v>0</v>
      </c>
      <c r="BF17" s="16">
        <f t="shared" si="33"/>
        <v>0</v>
      </c>
      <c r="BG17" s="16">
        <f t="shared" si="34"/>
        <v>0</v>
      </c>
      <c r="BH17" s="16">
        <f t="shared" si="35"/>
        <v>0</v>
      </c>
      <c r="BI17" s="16">
        <f t="shared" si="36"/>
        <v>0</v>
      </c>
    </row>
    <row r="18" spans="1:61" ht="21" customHeight="1" x14ac:dyDescent="0.2">
      <c r="A18" s="12">
        <v>7</v>
      </c>
      <c r="B18" s="169"/>
      <c r="C18" s="170">
        <v>0.23</v>
      </c>
      <c r="D18" s="170">
        <v>0.19</v>
      </c>
      <c r="E18" s="23"/>
      <c r="F18" s="13">
        <f t="shared" si="37"/>
        <v>7</v>
      </c>
      <c r="G18" s="26">
        <v>0.54</v>
      </c>
      <c r="H18" s="25">
        <v>0.33</v>
      </c>
      <c r="I18" s="25">
        <v>0.13</v>
      </c>
      <c r="J18" s="25">
        <v>0.78</v>
      </c>
      <c r="K18" s="25">
        <v>0.6</v>
      </c>
      <c r="L18" s="25">
        <v>0.45</v>
      </c>
      <c r="M18" s="25">
        <v>1</v>
      </c>
      <c r="N18" s="25">
        <v>0.24</v>
      </c>
      <c r="O18" s="25">
        <v>0.5</v>
      </c>
      <c r="P18" s="25">
        <v>0.76</v>
      </c>
      <c r="Q18" s="25">
        <v>-0.08</v>
      </c>
      <c r="R18" s="25">
        <v>0.19</v>
      </c>
      <c r="S18" s="25">
        <v>0</v>
      </c>
      <c r="T18" s="25">
        <v>0.11</v>
      </c>
      <c r="U18" s="25">
        <v>-0.6</v>
      </c>
      <c r="V18" s="25">
        <v>0.62</v>
      </c>
      <c r="W18" s="30">
        <v>-0.02</v>
      </c>
      <c r="Y18" s="38">
        <f t="shared" si="1"/>
        <v>0</v>
      </c>
      <c r="Z18" s="16">
        <f t="shared" si="2"/>
        <v>0</v>
      </c>
      <c r="AA18" s="16">
        <f t="shared" si="3"/>
        <v>0</v>
      </c>
      <c r="AB18" s="16">
        <f t="shared" si="4"/>
        <v>0</v>
      </c>
      <c r="AC18" s="16">
        <f t="shared" si="5"/>
        <v>0</v>
      </c>
      <c r="AD18" s="16">
        <f t="shared" si="6"/>
        <v>0</v>
      </c>
      <c r="AE18" s="16">
        <f t="shared" si="7"/>
        <v>0</v>
      </c>
      <c r="AF18" s="16">
        <f t="shared" si="8"/>
        <v>0</v>
      </c>
      <c r="AG18" s="16">
        <f t="shared" si="9"/>
        <v>0</v>
      </c>
      <c r="AH18" s="16">
        <f t="shared" si="10"/>
        <v>0</v>
      </c>
      <c r="AI18" s="16">
        <f t="shared" si="11"/>
        <v>0</v>
      </c>
      <c r="AJ18" s="16">
        <f t="shared" si="12"/>
        <v>0</v>
      </c>
      <c r="AK18" s="16">
        <f t="shared" si="13"/>
        <v>0</v>
      </c>
      <c r="AL18" s="16">
        <f t="shared" si="14"/>
        <v>0</v>
      </c>
      <c r="AM18" s="16">
        <f t="shared" si="15"/>
        <v>0</v>
      </c>
      <c r="AN18" s="16">
        <f t="shared" si="16"/>
        <v>0</v>
      </c>
      <c r="AO18" s="16">
        <f t="shared" si="17"/>
        <v>0</v>
      </c>
      <c r="AP18" s="16">
        <f t="shared" si="18"/>
        <v>0</v>
      </c>
      <c r="AR18" s="38">
        <f t="shared" si="19"/>
        <v>0</v>
      </c>
      <c r="AS18" s="16">
        <f t="shared" si="20"/>
        <v>0</v>
      </c>
      <c r="AT18" s="16">
        <f t="shared" si="21"/>
        <v>0</v>
      </c>
      <c r="AU18" s="16">
        <f t="shared" si="22"/>
        <v>0</v>
      </c>
      <c r="AV18" s="16">
        <f t="shared" si="23"/>
        <v>0</v>
      </c>
      <c r="AW18" s="16">
        <f t="shared" si="24"/>
        <v>0</v>
      </c>
      <c r="AX18" s="16">
        <f t="shared" si="25"/>
        <v>0</v>
      </c>
      <c r="AY18" s="16">
        <f t="shared" si="26"/>
        <v>0</v>
      </c>
      <c r="AZ18" s="16">
        <f t="shared" si="27"/>
        <v>0</v>
      </c>
      <c r="BA18" s="16">
        <f t="shared" si="28"/>
        <v>0</v>
      </c>
      <c r="BB18" s="16">
        <f t="shared" si="29"/>
        <v>0</v>
      </c>
      <c r="BC18" s="16">
        <f t="shared" si="30"/>
        <v>0</v>
      </c>
      <c r="BD18" s="16">
        <f t="shared" si="31"/>
        <v>0</v>
      </c>
      <c r="BE18" s="16">
        <f t="shared" si="32"/>
        <v>0</v>
      </c>
      <c r="BF18" s="16">
        <f t="shared" si="33"/>
        <v>0</v>
      </c>
      <c r="BG18" s="16">
        <f t="shared" si="34"/>
        <v>0</v>
      </c>
      <c r="BH18" s="16">
        <f t="shared" si="35"/>
        <v>0</v>
      </c>
      <c r="BI18" s="16">
        <f t="shared" si="36"/>
        <v>0</v>
      </c>
    </row>
    <row r="19" spans="1:61" ht="21" customHeight="1" x14ac:dyDescent="0.2">
      <c r="A19" s="12">
        <v>8</v>
      </c>
      <c r="B19" s="169"/>
      <c r="C19" s="170">
        <v>0.14000000000000001</v>
      </c>
      <c r="D19" s="170">
        <v>0.11</v>
      </c>
      <c r="E19" s="23"/>
      <c r="F19" s="13">
        <f t="shared" si="37"/>
        <v>8</v>
      </c>
      <c r="G19" s="26">
        <v>0.84</v>
      </c>
      <c r="H19" s="25">
        <v>0.57999999999999996</v>
      </c>
      <c r="I19" s="25">
        <v>0.41</v>
      </c>
      <c r="J19" s="25">
        <v>0.11</v>
      </c>
      <c r="K19" s="25">
        <v>-0.61</v>
      </c>
      <c r="L19" s="25">
        <v>-0.12</v>
      </c>
      <c r="M19" s="25">
        <v>0.24</v>
      </c>
      <c r="N19" s="25">
        <v>1</v>
      </c>
      <c r="O19" s="25">
        <v>0.06</v>
      </c>
      <c r="P19" s="25">
        <v>0.04</v>
      </c>
      <c r="Q19" s="25">
        <v>0.56000000000000005</v>
      </c>
      <c r="R19" s="25">
        <v>0.76</v>
      </c>
      <c r="S19" s="25">
        <v>0.18</v>
      </c>
      <c r="T19" s="25">
        <v>0.39</v>
      </c>
      <c r="U19" s="25">
        <v>-0.57999999999999996</v>
      </c>
      <c r="V19" s="25">
        <v>0.37</v>
      </c>
      <c r="W19" s="30">
        <v>0.15</v>
      </c>
      <c r="Y19" s="38">
        <f t="shared" si="1"/>
        <v>0</v>
      </c>
      <c r="Z19" s="16">
        <f t="shared" si="2"/>
        <v>0</v>
      </c>
      <c r="AA19" s="16">
        <f t="shared" si="3"/>
        <v>0</v>
      </c>
      <c r="AB19" s="16">
        <f t="shared" si="4"/>
        <v>0</v>
      </c>
      <c r="AC19" s="16">
        <f t="shared" si="5"/>
        <v>0</v>
      </c>
      <c r="AD19" s="16">
        <f t="shared" si="6"/>
        <v>0</v>
      </c>
      <c r="AE19" s="16">
        <f t="shared" si="7"/>
        <v>0</v>
      </c>
      <c r="AF19" s="16">
        <f t="shared" si="8"/>
        <v>0</v>
      </c>
      <c r="AG19" s="16">
        <f t="shared" si="9"/>
        <v>0</v>
      </c>
      <c r="AH19" s="16">
        <f t="shared" si="10"/>
        <v>0</v>
      </c>
      <c r="AI19" s="16">
        <f t="shared" si="11"/>
        <v>0</v>
      </c>
      <c r="AJ19" s="16">
        <f t="shared" si="12"/>
        <v>0</v>
      </c>
      <c r="AK19" s="16">
        <f t="shared" si="13"/>
        <v>0</v>
      </c>
      <c r="AL19" s="16">
        <f t="shared" si="14"/>
        <v>0</v>
      </c>
      <c r="AM19" s="16">
        <f t="shared" si="15"/>
        <v>0</v>
      </c>
      <c r="AN19" s="16">
        <f t="shared" si="16"/>
        <v>0</v>
      </c>
      <c r="AO19" s="16">
        <f t="shared" si="17"/>
        <v>0</v>
      </c>
      <c r="AP19" s="16">
        <f t="shared" si="18"/>
        <v>0</v>
      </c>
      <c r="AR19" s="38">
        <f t="shared" si="19"/>
        <v>0</v>
      </c>
      <c r="AS19" s="16">
        <f t="shared" si="20"/>
        <v>0</v>
      </c>
      <c r="AT19" s="16">
        <f t="shared" si="21"/>
        <v>0</v>
      </c>
      <c r="AU19" s="16">
        <f t="shared" si="22"/>
        <v>0</v>
      </c>
      <c r="AV19" s="16">
        <f t="shared" si="23"/>
        <v>0</v>
      </c>
      <c r="AW19" s="16">
        <f t="shared" si="24"/>
        <v>0</v>
      </c>
      <c r="AX19" s="16">
        <f t="shared" si="25"/>
        <v>0</v>
      </c>
      <c r="AY19" s="16">
        <f t="shared" si="26"/>
        <v>0</v>
      </c>
      <c r="AZ19" s="16">
        <f t="shared" si="27"/>
        <v>0</v>
      </c>
      <c r="BA19" s="16">
        <f t="shared" si="28"/>
        <v>0</v>
      </c>
      <c r="BB19" s="16">
        <f t="shared" si="29"/>
        <v>0</v>
      </c>
      <c r="BC19" s="16">
        <f t="shared" si="30"/>
        <v>0</v>
      </c>
      <c r="BD19" s="16">
        <f t="shared" si="31"/>
        <v>0</v>
      </c>
      <c r="BE19" s="16">
        <f t="shared" si="32"/>
        <v>0</v>
      </c>
      <c r="BF19" s="16">
        <f t="shared" si="33"/>
        <v>0</v>
      </c>
      <c r="BG19" s="16">
        <f t="shared" si="34"/>
        <v>0</v>
      </c>
      <c r="BH19" s="16">
        <f t="shared" si="35"/>
        <v>0</v>
      </c>
      <c r="BI19" s="16">
        <f t="shared" si="36"/>
        <v>0</v>
      </c>
    </row>
    <row r="20" spans="1:61" ht="21" customHeight="1" x14ac:dyDescent="0.2">
      <c r="A20" s="12">
        <v>9</v>
      </c>
      <c r="B20" s="169"/>
      <c r="C20" s="170">
        <v>0.63</v>
      </c>
      <c r="D20" s="170">
        <v>0.53</v>
      </c>
      <c r="E20" s="23"/>
      <c r="F20" s="13">
        <f t="shared" si="37"/>
        <v>9</v>
      </c>
      <c r="G20" s="26">
        <v>0.21</v>
      </c>
      <c r="H20" s="25">
        <v>0.33</v>
      </c>
      <c r="I20" s="25">
        <v>0.37</v>
      </c>
      <c r="J20" s="25">
        <v>0.64</v>
      </c>
      <c r="K20" s="25">
        <v>0.36</v>
      </c>
      <c r="L20" s="25">
        <v>0.55000000000000004</v>
      </c>
      <c r="M20" s="25">
        <v>0.5</v>
      </c>
      <c r="N20" s="25">
        <v>0.06</v>
      </c>
      <c r="O20" s="25">
        <v>1</v>
      </c>
      <c r="P20" s="25">
        <v>0.9</v>
      </c>
      <c r="Q20" s="25">
        <v>-0.08</v>
      </c>
      <c r="R20" s="25">
        <v>0.28000000000000003</v>
      </c>
      <c r="S20" s="25">
        <v>0.38</v>
      </c>
      <c r="T20" s="25">
        <v>0.03</v>
      </c>
      <c r="U20" s="25">
        <v>-0.45</v>
      </c>
      <c r="V20" s="25">
        <v>0.54</v>
      </c>
      <c r="W20" s="30">
        <v>7.0000000000000007E-2</v>
      </c>
      <c r="Y20" s="38">
        <f t="shared" si="1"/>
        <v>0</v>
      </c>
      <c r="Z20" s="16">
        <f t="shared" si="2"/>
        <v>0</v>
      </c>
      <c r="AA20" s="16">
        <f t="shared" si="3"/>
        <v>0</v>
      </c>
      <c r="AB20" s="16">
        <f t="shared" si="4"/>
        <v>0</v>
      </c>
      <c r="AC20" s="16">
        <f t="shared" si="5"/>
        <v>0</v>
      </c>
      <c r="AD20" s="16">
        <f t="shared" si="6"/>
        <v>0</v>
      </c>
      <c r="AE20" s="16">
        <f t="shared" si="7"/>
        <v>0</v>
      </c>
      <c r="AF20" s="16">
        <f t="shared" si="8"/>
        <v>0</v>
      </c>
      <c r="AG20" s="16">
        <f t="shared" si="9"/>
        <v>0</v>
      </c>
      <c r="AH20" s="16">
        <f t="shared" si="10"/>
        <v>0</v>
      </c>
      <c r="AI20" s="16">
        <f t="shared" si="11"/>
        <v>0</v>
      </c>
      <c r="AJ20" s="16">
        <f t="shared" si="12"/>
        <v>0</v>
      </c>
      <c r="AK20" s="16">
        <f t="shared" si="13"/>
        <v>0</v>
      </c>
      <c r="AL20" s="16">
        <f t="shared" si="14"/>
        <v>0</v>
      </c>
      <c r="AM20" s="16">
        <f t="shared" si="15"/>
        <v>0</v>
      </c>
      <c r="AN20" s="16">
        <f t="shared" si="16"/>
        <v>0</v>
      </c>
      <c r="AO20" s="16">
        <f t="shared" si="17"/>
        <v>0</v>
      </c>
      <c r="AP20" s="16">
        <f t="shared" si="18"/>
        <v>0</v>
      </c>
      <c r="AR20" s="38">
        <f t="shared" si="19"/>
        <v>0</v>
      </c>
      <c r="AS20" s="16">
        <f t="shared" si="20"/>
        <v>0</v>
      </c>
      <c r="AT20" s="16">
        <f t="shared" si="21"/>
        <v>0</v>
      </c>
      <c r="AU20" s="16">
        <f t="shared" si="22"/>
        <v>0</v>
      </c>
      <c r="AV20" s="16">
        <f t="shared" si="23"/>
        <v>0</v>
      </c>
      <c r="AW20" s="16">
        <f t="shared" si="24"/>
        <v>0</v>
      </c>
      <c r="AX20" s="16">
        <f t="shared" si="25"/>
        <v>0</v>
      </c>
      <c r="AY20" s="16">
        <f t="shared" si="26"/>
        <v>0</v>
      </c>
      <c r="AZ20" s="16">
        <f t="shared" si="27"/>
        <v>0</v>
      </c>
      <c r="BA20" s="16">
        <f t="shared" si="28"/>
        <v>0</v>
      </c>
      <c r="BB20" s="16">
        <f t="shared" si="29"/>
        <v>0</v>
      </c>
      <c r="BC20" s="16">
        <f t="shared" si="30"/>
        <v>0</v>
      </c>
      <c r="BD20" s="16">
        <f t="shared" si="31"/>
        <v>0</v>
      </c>
      <c r="BE20" s="16">
        <f t="shared" si="32"/>
        <v>0</v>
      </c>
      <c r="BF20" s="16">
        <f t="shared" si="33"/>
        <v>0</v>
      </c>
      <c r="BG20" s="16">
        <f t="shared" si="34"/>
        <v>0</v>
      </c>
      <c r="BH20" s="16">
        <f t="shared" si="35"/>
        <v>0</v>
      </c>
      <c r="BI20" s="16">
        <f t="shared" si="36"/>
        <v>0</v>
      </c>
    </row>
    <row r="21" spans="1:61" ht="21" customHeight="1" x14ac:dyDescent="0.2">
      <c r="A21" s="12">
        <v>10</v>
      </c>
      <c r="B21" s="169"/>
      <c r="C21" s="170">
        <v>0.69</v>
      </c>
      <c r="D21" s="170">
        <v>0.6</v>
      </c>
      <c r="E21" s="23"/>
      <c r="F21" s="13">
        <f t="shared" si="37"/>
        <v>10</v>
      </c>
      <c r="G21" s="26">
        <v>0.3</v>
      </c>
      <c r="H21" s="25">
        <v>0.41</v>
      </c>
      <c r="I21" s="25">
        <v>0.39</v>
      </c>
      <c r="J21" s="25">
        <v>0.83</v>
      </c>
      <c r="K21" s="25">
        <v>0.53</v>
      </c>
      <c r="L21" s="25">
        <v>0.68</v>
      </c>
      <c r="M21" s="25">
        <v>0.76</v>
      </c>
      <c r="N21" s="25">
        <v>0.04</v>
      </c>
      <c r="O21" s="25">
        <v>0.9</v>
      </c>
      <c r="P21" s="25">
        <v>1</v>
      </c>
      <c r="Q21" s="25">
        <v>-0.19</v>
      </c>
      <c r="R21" s="25">
        <v>0.25</v>
      </c>
      <c r="S21" s="25">
        <v>0.41</v>
      </c>
      <c r="T21" s="25">
        <v>0.09</v>
      </c>
      <c r="U21" s="25">
        <v>-0.56000000000000005</v>
      </c>
      <c r="V21" s="25">
        <v>0.65</v>
      </c>
      <c r="W21" s="30">
        <v>0.53</v>
      </c>
      <c r="Y21" s="38">
        <f t="shared" si="1"/>
        <v>0</v>
      </c>
      <c r="Z21" s="16">
        <f t="shared" si="2"/>
        <v>0</v>
      </c>
      <c r="AA21" s="16">
        <f t="shared" si="3"/>
        <v>0</v>
      </c>
      <c r="AB21" s="16">
        <f t="shared" si="4"/>
        <v>0</v>
      </c>
      <c r="AC21" s="16">
        <f t="shared" si="5"/>
        <v>0</v>
      </c>
      <c r="AD21" s="16">
        <f t="shared" si="6"/>
        <v>0</v>
      </c>
      <c r="AE21" s="16">
        <f t="shared" si="7"/>
        <v>0</v>
      </c>
      <c r="AF21" s="16">
        <f t="shared" si="8"/>
        <v>0</v>
      </c>
      <c r="AG21" s="16">
        <f t="shared" si="9"/>
        <v>0</v>
      </c>
      <c r="AH21" s="16">
        <f t="shared" si="10"/>
        <v>0</v>
      </c>
      <c r="AI21" s="16">
        <f t="shared" si="11"/>
        <v>0</v>
      </c>
      <c r="AJ21" s="16">
        <f t="shared" si="12"/>
        <v>0</v>
      </c>
      <c r="AK21" s="16">
        <f t="shared" si="13"/>
        <v>0</v>
      </c>
      <c r="AL21" s="16">
        <f t="shared" si="14"/>
        <v>0</v>
      </c>
      <c r="AM21" s="16">
        <f t="shared" si="15"/>
        <v>0</v>
      </c>
      <c r="AN21" s="16">
        <f t="shared" si="16"/>
        <v>0</v>
      </c>
      <c r="AO21" s="16">
        <f t="shared" si="17"/>
        <v>0</v>
      </c>
      <c r="AP21" s="16">
        <f t="shared" si="18"/>
        <v>0</v>
      </c>
      <c r="AR21" s="38">
        <f t="shared" si="19"/>
        <v>0</v>
      </c>
      <c r="AS21" s="16">
        <f t="shared" si="20"/>
        <v>0</v>
      </c>
      <c r="AT21" s="16">
        <f t="shared" si="21"/>
        <v>0</v>
      </c>
      <c r="AU21" s="16">
        <f t="shared" si="22"/>
        <v>0</v>
      </c>
      <c r="AV21" s="16">
        <f t="shared" si="23"/>
        <v>0</v>
      </c>
      <c r="AW21" s="16">
        <f t="shared" si="24"/>
        <v>0</v>
      </c>
      <c r="AX21" s="16">
        <f t="shared" si="25"/>
        <v>0</v>
      </c>
      <c r="AY21" s="16">
        <f t="shared" si="26"/>
        <v>0</v>
      </c>
      <c r="AZ21" s="16">
        <f t="shared" si="27"/>
        <v>0</v>
      </c>
      <c r="BA21" s="16">
        <f t="shared" si="28"/>
        <v>0</v>
      </c>
      <c r="BB21" s="16">
        <f t="shared" si="29"/>
        <v>0</v>
      </c>
      <c r="BC21" s="16">
        <f t="shared" si="30"/>
        <v>0</v>
      </c>
      <c r="BD21" s="16">
        <f t="shared" si="31"/>
        <v>0</v>
      </c>
      <c r="BE21" s="16">
        <f t="shared" si="32"/>
        <v>0</v>
      </c>
      <c r="BF21" s="16">
        <f t="shared" si="33"/>
        <v>0</v>
      </c>
      <c r="BG21" s="16">
        <f t="shared" si="34"/>
        <v>0</v>
      </c>
      <c r="BH21" s="16">
        <f t="shared" si="35"/>
        <v>0</v>
      </c>
      <c r="BI21" s="16">
        <f t="shared" si="36"/>
        <v>0</v>
      </c>
    </row>
    <row r="22" spans="1:61" ht="21" customHeight="1" x14ac:dyDescent="0.2">
      <c r="A22" s="12">
        <v>11</v>
      </c>
      <c r="B22" s="169"/>
      <c r="C22" s="170">
        <v>0.23</v>
      </c>
      <c r="D22" s="170">
        <v>0.19</v>
      </c>
      <c r="E22" s="23"/>
      <c r="F22" s="13">
        <f t="shared" si="37"/>
        <v>11</v>
      </c>
      <c r="G22" s="26">
        <v>0.21</v>
      </c>
      <c r="H22" s="25">
        <v>0.2</v>
      </c>
      <c r="I22" s="25">
        <v>0.61</v>
      </c>
      <c r="J22" s="25">
        <v>-0.05</v>
      </c>
      <c r="K22" s="25">
        <v>-0.69</v>
      </c>
      <c r="L22" s="25">
        <v>0.02</v>
      </c>
      <c r="M22" s="25">
        <v>-0.08</v>
      </c>
      <c r="N22" s="25">
        <v>0.56000000000000005</v>
      </c>
      <c r="O22" s="25">
        <v>-0.08</v>
      </c>
      <c r="P22" s="25">
        <v>-0.19</v>
      </c>
      <c r="Q22" s="25">
        <v>1</v>
      </c>
      <c r="R22" s="25">
        <v>-0.26</v>
      </c>
      <c r="S22" s="25">
        <v>0.24</v>
      </c>
      <c r="T22" s="25">
        <v>0.5</v>
      </c>
      <c r="U22" s="25">
        <v>-0.44</v>
      </c>
      <c r="V22" s="25">
        <v>-0.01</v>
      </c>
      <c r="W22" s="30">
        <v>-0.21</v>
      </c>
      <c r="Y22" s="38">
        <f t="shared" si="1"/>
        <v>0</v>
      </c>
      <c r="Z22" s="16">
        <f t="shared" si="2"/>
        <v>0</v>
      </c>
      <c r="AA22" s="16">
        <f t="shared" si="3"/>
        <v>0</v>
      </c>
      <c r="AB22" s="16">
        <f t="shared" si="4"/>
        <v>0</v>
      </c>
      <c r="AC22" s="16">
        <f t="shared" si="5"/>
        <v>0</v>
      </c>
      <c r="AD22" s="16">
        <f t="shared" si="6"/>
        <v>0</v>
      </c>
      <c r="AE22" s="16">
        <f t="shared" si="7"/>
        <v>0</v>
      </c>
      <c r="AF22" s="16">
        <f t="shared" si="8"/>
        <v>0</v>
      </c>
      <c r="AG22" s="16">
        <f t="shared" si="9"/>
        <v>0</v>
      </c>
      <c r="AH22" s="16">
        <f t="shared" si="10"/>
        <v>0</v>
      </c>
      <c r="AI22" s="16">
        <f t="shared" si="11"/>
        <v>0</v>
      </c>
      <c r="AJ22" s="16">
        <f t="shared" si="12"/>
        <v>0</v>
      </c>
      <c r="AK22" s="16">
        <f t="shared" si="13"/>
        <v>0</v>
      </c>
      <c r="AL22" s="16">
        <f t="shared" si="14"/>
        <v>0</v>
      </c>
      <c r="AM22" s="16">
        <f t="shared" si="15"/>
        <v>0</v>
      </c>
      <c r="AN22" s="16">
        <f t="shared" si="16"/>
        <v>0</v>
      </c>
      <c r="AO22" s="16">
        <f t="shared" si="17"/>
        <v>0</v>
      </c>
      <c r="AP22" s="16">
        <f t="shared" si="18"/>
        <v>0</v>
      </c>
      <c r="AR22" s="38">
        <f t="shared" si="19"/>
        <v>0</v>
      </c>
      <c r="AS22" s="16">
        <f t="shared" si="20"/>
        <v>0</v>
      </c>
      <c r="AT22" s="16">
        <f t="shared" si="21"/>
        <v>0</v>
      </c>
      <c r="AU22" s="16">
        <f t="shared" si="22"/>
        <v>0</v>
      </c>
      <c r="AV22" s="16">
        <f t="shared" si="23"/>
        <v>0</v>
      </c>
      <c r="AW22" s="16">
        <f t="shared" si="24"/>
        <v>0</v>
      </c>
      <c r="AX22" s="16">
        <f t="shared" si="25"/>
        <v>0</v>
      </c>
      <c r="AY22" s="16">
        <f t="shared" si="26"/>
        <v>0</v>
      </c>
      <c r="AZ22" s="16">
        <f t="shared" si="27"/>
        <v>0</v>
      </c>
      <c r="BA22" s="16">
        <f t="shared" si="28"/>
        <v>0</v>
      </c>
      <c r="BB22" s="16">
        <f t="shared" si="29"/>
        <v>0</v>
      </c>
      <c r="BC22" s="16">
        <f t="shared" si="30"/>
        <v>0</v>
      </c>
      <c r="BD22" s="16">
        <f t="shared" si="31"/>
        <v>0</v>
      </c>
      <c r="BE22" s="16">
        <f t="shared" si="32"/>
        <v>0</v>
      </c>
      <c r="BF22" s="16">
        <f t="shared" si="33"/>
        <v>0</v>
      </c>
      <c r="BG22" s="16">
        <f t="shared" si="34"/>
        <v>0</v>
      </c>
      <c r="BH22" s="16">
        <f t="shared" si="35"/>
        <v>0</v>
      </c>
      <c r="BI22" s="16">
        <f t="shared" si="36"/>
        <v>0</v>
      </c>
    </row>
    <row r="23" spans="1:61" ht="21" customHeight="1" x14ac:dyDescent="0.2">
      <c r="A23" s="12">
        <v>12</v>
      </c>
      <c r="B23" s="169"/>
      <c r="C23" s="170">
        <v>0.23</v>
      </c>
      <c r="D23" s="170">
        <v>0.19</v>
      </c>
      <c r="E23" s="23"/>
      <c r="F23" s="13">
        <f t="shared" si="37"/>
        <v>12</v>
      </c>
      <c r="G23" s="26">
        <v>0.89</v>
      </c>
      <c r="H23" s="25">
        <v>0.62</v>
      </c>
      <c r="I23" s="25">
        <v>0.18</v>
      </c>
      <c r="J23" s="25">
        <v>-0.05</v>
      </c>
      <c r="K23" s="25">
        <v>-0.99</v>
      </c>
      <c r="L23" s="25">
        <v>-0.26</v>
      </c>
      <c r="M23" s="25">
        <v>0.19</v>
      </c>
      <c r="N23" s="25">
        <v>0.76</v>
      </c>
      <c r="O23" s="25">
        <v>0.28000000000000003</v>
      </c>
      <c r="P23" s="25">
        <v>0.25</v>
      </c>
      <c r="Q23" s="25">
        <v>-0.26</v>
      </c>
      <c r="R23" s="25">
        <v>1</v>
      </c>
      <c r="S23" s="25">
        <v>0.24</v>
      </c>
      <c r="T23" s="25">
        <v>0.39</v>
      </c>
      <c r="U23" s="25">
        <v>-0.89</v>
      </c>
      <c r="V23" s="25">
        <v>0.65</v>
      </c>
      <c r="W23" s="30">
        <v>0.35</v>
      </c>
      <c r="Y23" s="38">
        <f t="shared" si="1"/>
        <v>0</v>
      </c>
      <c r="Z23" s="16">
        <f t="shared" si="2"/>
        <v>0</v>
      </c>
      <c r="AA23" s="16">
        <f t="shared" si="3"/>
        <v>0</v>
      </c>
      <c r="AB23" s="16">
        <f t="shared" si="4"/>
        <v>0</v>
      </c>
      <c r="AC23" s="16">
        <f t="shared" si="5"/>
        <v>0</v>
      </c>
      <c r="AD23" s="16">
        <f t="shared" si="6"/>
        <v>0</v>
      </c>
      <c r="AE23" s="16">
        <f t="shared" si="7"/>
        <v>0</v>
      </c>
      <c r="AF23" s="16">
        <f t="shared" si="8"/>
        <v>0</v>
      </c>
      <c r="AG23" s="16">
        <f t="shared" si="9"/>
        <v>0</v>
      </c>
      <c r="AH23" s="16">
        <f t="shared" si="10"/>
        <v>0</v>
      </c>
      <c r="AI23" s="16">
        <f t="shared" si="11"/>
        <v>0</v>
      </c>
      <c r="AJ23" s="16">
        <f t="shared" si="12"/>
        <v>0</v>
      </c>
      <c r="AK23" s="16">
        <f t="shared" si="13"/>
        <v>0</v>
      </c>
      <c r="AL23" s="16">
        <f t="shared" si="14"/>
        <v>0</v>
      </c>
      <c r="AM23" s="16">
        <f t="shared" si="15"/>
        <v>0</v>
      </c>
      <c r="AN23" s="16">
        <f t="shared" si="16"/>
        <v>0</v>
      </c>
      <c r="AO23" s="16">
        <f t="shared" si="17"/>
        <v>0</v>
      </c>
      <c r="AP23" s="16">
        <f t="shared" si="18"/>
        <v>0</v>
      </c>
      <c r="AR23" s="38">
        <f t="shared" si="19"/>
        <v>0</v>
      </c>
      <c r="AS23" s="16">
        <f t="shared" si="20"/>
        <v>0</v>
      </c>
      <c r="AT23" s="16">
        <f t="shared" si="21"/>
        <v>0</v>
      </c>
      <c r="AU23" s="16">
        <f t="shared" si="22"/>
        <v>0</v>
      </c>
      <c r="AV23" s="16">
        <f t="shared" si="23"/>
        <v>0</v>
      </c>
      <c r="AW23" s="16">
        <f t="shared" si="24"/>
        <v>0</v>
      </c>
      <c r="AX23" s="16">
        <f t="shared" si="25"/>
        <v>0</v>
      </c>
      <c r="AY23" s="16">
        <f t="shared" si="26"/>
        <v>0</v>
      </c>
      <c r="AZ23" s="16">
        <f t="shared" si="27"/>
        <v>0</v>
      </c>
      <c r="BA23" s="16">
        <f t="shared" si="28"/>
        <v>0</v>
      </c>
      <c r="BB23" s="16">
        <f t="shared" si="29"/>
        <v>0</v>
      </c>
      <c r="BC23" s="16">
        <f t="shared" si="30"/>
        <v>0</v>
      </c>
      <c r="BD23" s="16">
        <f t="shared" si="31"/>
        <v>0</v>
      </c>
      <c r="BE23" s="16">
        <f t="shared" si="32"/>
        <v>0</v>
      </c>
      <c r="BF23" s="16">
        <f t="shared" si="33"/>
        <v>0</v>
      </c>
      <c r="BG23" s="16">
        <f t="shared" si="34"/>
        <v>0</v>
      </c>
      <c r="BH23" s="16">
        <f t="shared" si="35"/>
        <v>0</v>
      </c>
      <c r="BI23" s="16">
        <f t="shared" si="36"/>
        <v>0</v>
      </c>
    </row>
    <row r="24" spans="1:61" ht="21" customHeight="1" x14ac:dyDescent="0.2">
      <c r="A24" s="12">
        <v>13</v>
      </c>
      <c r="B24" s="169"/>
      <c r="C24" s="170">
        <v>0.14000000000000001</v>
      </c>
      <c r="D24" s="170">
        <v>0.11</v>
      </c>
      <c r="E24" s="23"/>
      <c r="F24" s="13">
        <f t="shared" si="37"/>
        <v>13</v>
      </c>
      <c r="G24" s="26">
        <v>0.32</v>
      </c>
      <c r="H24" s="25">
        <v>0.27</v>
      </c>
      <c r="I24" s="25">
        <v>0.49</v>
      </c>
      <c r="J24" s="25">
        <v>0.17</v>
      </c>
      <c r="K24" s="25">
        <v>-0.36</v>
      </c>
      <c r="L24" s="25">
        <v>0.2</v>
      </c>
      <c r="M24" s="25">
        <v>0</v>
      </c>
      <c r="N24" s="25">
        <v>0.18</v>
      </c>
      <c r="O24" s="25">
        <v>0.38</v>
      </c>
      <c r="P24" s="25">
        <v>0.41</v>
      </c>
      <c r="Q24" s="25">
        <v>0.24</v>
      </c>
      <c r="R24" s="25">
        <v>0.24</v>
      </c>
      <c r="S24" s="25">
        <v>1</v>
      </c>
      <c r="T24" s="25">
        <v>0.92</v>
      </c>
      <c r="U24" s="25">
        <v>0.04</v>
      </c>
      <c r="V24" s="25">
        <v>0.7</v>
      </c>
      <c r="W24" s="30">
        <v>0.73</v>
      </c>
      <c r="Y24" s="38">
        <f t="shared" si="1"/>
        <v>0</v>
      </c>
      <c r="Z24" s="16">
        <f t="shared" si="2"/>
        <v>0</v>
      </c>
      <c r="AA24" s="16">
        <f t="shared" si="3"/>
        <v>0</v>
      </c>
      <c r="AB24" s="16">
        <f t="shared" si="4"/>
        <v>0</v>
      </c>
      <c r="AC24" s="16">
        <f t="shared" si="5"/>
        <v>0</v>
      </c>
      <c r="AD24" s="16">
        <f t="shared" si="6"/>
        <v>0</v>
      </c>
      <c r="AE24" s="16">
        <f t="shared" si="7"/>
        <v>0</v>
      </c>
      <c r="AF24" s="16">
        <f t="shared" si="8"/>
        <v>0</v>
      </c>
      <c r="AG24" s="16">
        <f t="shared" si="9"/>
        <v>0</v>
      </c>
      <c r="AH24" s="16">
        <f t="shared" si="10"/>
        <v>0</v>
      </c>
      <c r="AI24" s="16">
        <f t="shared" si="11"/>
        <v>0</v>
      </c>
      <c r="AJ24" s="16">
        <f t="shared" si="12"/>
        <v>0</v>
      </c>
      <c r="AK24" s="16">
        <f t="shared" si="13"/>
        <v>0</v>
      </c>
      <c r="AL24" s="16">
        <f t="shared" si="14"/>
        <v>0</v>
      </c>
      <c r="AM24" s="16">
        <f t="shared" si="15"/>
        <v>0</v>
      </c>
      <c r="AN24" s="16">
        <f t="shared" si="16"/>
        <v>0</v>
      </c>
      <c r="AO24" s="16">
        <f t="shared" si="17"/>
        <v>0</v>
      </c>
      <c r="AP24" s="16">
        <f t="shared" si="18"/>
        <v>0</v>
      </c>
      <c r="AR24" s="38">
        <f t="shared" si="19"/>
        <v>0</v>
      </c>
      <c r="AS24" s="16">
        <f t="shared" si="20"/>
        <v>0</v>
      </c>
      <c r="AT24" s="16">
        <f t="shared" si="21"/>
        <v>0</v>
      </c>
      <c r="AU24" s="16">
        <f t="shared" si="22"/>
        <v>0</v>
      </c>
      <c r="AV24" s="16">
        <f t="shared" si="23"/>
        <v>0</v>
      </c>
      <c r="AW24" s="16">
        <f t="shared" si="24"/>
        <v>0</v>
      </c>
      <c r="AX24" s="16">
        <f t="shared" si="25"/>
        <v>0</v>
      </c>
      <c r="AY24" s="16">
        <f t="shared" si="26"/>
        <v>0</v>
      </c>
      <c r="AZ24" s="16">
        <f t="shared" si="27"/>
        <v>0</v>
      </c>
      <c r="BA24" s="16">
        <f t="shared" si="28"/>
        <v>0</v>
      </c>
      <c r="BB24" s="16">
        <f t="shared" si="29"/>
        <v>0</v>
      </c>
      <c r="BC24" s="16">
        <f t="shared" si="30"/>
        <v>0</v>
      </c>
      <c r="BD24" s="16">
        <f t="shared" si="31"/>
        <v>0</v>
      </c>
      <c r="BE24" s="16">
        <f t="shared" si="32"/>
        <v>0</v>
      </c>
      <c r="BF24" s="16">
        <f t="shared" si="33"/>
        <v>0</v>
      </c>
      <c r="BG24" s="16">
        <f t="shared" si="34"/>
        <v>0</v>
      </c>
      <c r="BH24" s="16">
        <f t="shared" si="35"/>
        <v>0</v>
      </c>
      <c r="BI24" s="16">
        <f t="shared" si="36"/>
        <v>0</v>
      </c>
    </row>
    <row r="25" spans="1:61" ht="21" customHeight="1" x14ac:dyDescent="0.2">
      <c r="A25" s="12">
        <v>14</v>
      </c>
      <c r="B25" s="169"/>
      <c r="C25" s="170">
        <v>0.14000000000000001</v>
      </c>
      <c r="D25" s="170">
        <v>0.11</v>
      </c>
      <c r="E25" s="23"/>
      <c r="F25" s="13">
        <f t="shared" si="37"/>
        <v>14</v>
      </c>
      <c r="G25" s="26">
        <v>0.56000000000000005</v>
      </c>
      <c r="H25" s="25">
        <v>-0.12</v>
      </c>
      <c r="I25" s="25">
        <v>0.37</v>
      </c>
      <c r="J25" s="25">
        <v>-0.01</v>
      </c>
      <c r="K25" s="25">
        <v>0.8</v>
      </c>
      <c r="L25" s="25">
        <v>0</v>
      </c>
      <c r="M25" s="25">
        <v>0.11</v>
      </c>
      <c r="N25" s="25">
        <v>0.39</v>
      </c>
      <c r="O25" s="25">
        <v>0.03</v>
      </c>
      <c r="P25" s="25">
        <v>0.09</v>
      </c>
      <c r="Q25" s="25">
        <v>0.5</v>
      </c>
      <c r="R25" s="25">
        <v>0.39</v>
      </c>
      <c r="S25" s="25">
        <v>0.92</v>
      </c>
      <c r="T25" s="25">
        <v>1</v>
      </c>
      <c r="U25" s="25">
        <v>-0.08</v>
      </c>
      <c r="V25" s="25">
        <v>0.67</v>
      </c>
      <c r="W25" s="30">
        <v>0.56999999999999995</v>
      </c>
      <c r="Y25" s="38">
        <f t="shared" si="1"/>
        <v>0</v>
      </c>
      <c r="Z25" s="16">
        <f t="shared" si="2"/>
        <v>0</v>
      </c>
      <c r="AA25" s="16">
        <f t="shared" si="3"/>
        <v>0</v>
      </c>
      <c r="AB25" s="16">
        <f t="shared" si="4"/>
        <v>0</v>
      </c>
      <c r="AC25" s="16">
        <f t="shared" si="5"/>
        <v>0</v>
      </c>
      <c r="AD25" s="16">
        <f t="shared" si="6"/>
        <v>0</v>
      </c>
      <c r="AE25" s="16">
        <f t="shared" si="7"/>
        <v>0</v>
      </c>
      <c r="AF25" s="16">
        <f t="shared" si="8"/>
        <v>0</v>
      </c>
      <c r="AG25" s="16">
        <f t="shared" si="9"/>
        <v>0</v>
      </c>
      <c r="AH25" s="16">
        <f t="shared" si="10"/>
        <v>0</v>
      </c>
      <c r="AI25" s="16">
        <f t="shared" si="11"/>
        <v>0</v>
      </c>
      <c r="AJ25" s="16">
        <f t="shared" si="12"/>
        <v>0</v>
      </c>
      <c r="AK25" s="16">
        <f t="shared" si="13"/>
        <v>0</v>
      </c>
      <c r="AL25" s="16">
        <f t="shared" si="14"/>
        <v>0</v>
      </c>
      <c r="AM25" s="16">
        <f t="shared" si="15"/>
        <v>0</v>
      </c>
      <c r="AN25" s="16">
        <f t="shared" si="16"/>
        <v>0</v>
      </c>
      <c r="AO25" s="16">
        <f t="shared" si="17"/>
        <v>0</v>
      </c>
      <c r="AP25" s="16">
        <f t="shared" si="18"/>
        <v>0</v>
      </c>
      <c r="AR25" s="38">
        <f t="shared" si="19"/>
        <v>0</v>
      </c>
      <c r="AS25" s="16">
        <f t="shared" si="20"/>
        <v>0</v>
      </c>
      <c r="AT25" s="16">
        <f t="shared" si="21"/>
        <v>0</v>
      </c>
      <c r="AU25" s="16">
        <f t="shared" si="22"/>
        <v>0</v>
      </c>
      <c r="AV25" s="16">
        <f t="shared" si="23"/>
        <v>0</v>
      </c>
      <c r="AW25" s="16">
        <f t="shared" si="24"/>
        <v>0</v>
      </c>
      <c r="AX25" s="16">
        <f t="shared" si="25"/>
        <v>0</v>
      </c>
      <c r="AY25" s="16">
        <f t="shared" si="26"/>
        <v>0</v>
      </c>
      <c r="AZ25" s="16">
        <f t="shared" si="27"/>
        <v>0</v>
      </c>
      <c r="BA25" s="16">
        <f t="shared" si="28"/>
        <v>0</v>
      </c>
      <c r="BB25" s="16">
        <f t="shared" si="29"/>
        <v>0</v>
      </c>
      <c r="BC25" s="16">
        <f t="shared" si="30"/>
        <v>0</v>
      </c>
      <c r="BD25" s="16">
        <f t="shared" si="31"/>
        <v>0</v>
      </c>
      <c r="BE25" s="16">
        <f t="shared" si="32"/>
        <v>0</v>
      </c>
      <c r="BF25" s="16">
        <f t="shared" si="33"/>
        <v>0</v>
      </c>
      <c r="BG25" s="16">
        <f t="shared" si="34"/>
        <v>0</v>
      </c>
      <c r="BH25" s="16">
        <f t="shared" si="35"/>
        <v>0</v>
      </c>
      <c r="BI25" s="16">
        <f t="shared" si="36"/>
        <v>0</v>
      </c>
    </row>
    <row r="26" spans="1:61" ht="21" customHeight="1" x14ac:dyDescent="0.2">
      <c r="A26" s="12">
        <v>15</v>
      </c>
      <c r="B26" s="169"/>
      <c r="C26" s="170">
        <v>0.23</v>
      </c>
      <c r="D26" s="170">
        <v>0.19</v>
      </c>
      <c r="E26" s="23"/>
      <c r="F26" s="13">
        <f t="shared" si="37"/>
        <v>15</v>
      </c>
      <c r="G26" s="26">
        <v>-0.21</v>
      </c>
      <c r="H26" s="25">
        <v>0.5</v>
      </c>
      <c r="I26" s="25">
        <v>-0.26</v>
      </c>
      <c r="J26" s="25">
        <v>-0.28999999999999998</v>
      </c>
      <c r="K26" s="25">
        <v>-0.45</v>
      </c>
      <c r="L26" s="25">
        <v>-0.35</v>
      </c>
      <c r="M26" s="25">
        <v>-0.6</v>
      </c>
      <c r="N26" s="25">
        <v>-0.57999999999999996</v>
      </c>
      <c r="O26" s="25">
        <v>-0.45</v>
      </c>
      <c r="P26" s="25">
        <v>-0.56000000000000005</v>
      </c>
      <c r="Q26" s="25">
        <v>-0.44</v>
      </c>
      <c r="R26" s="25">
        <v>-0.89</v>
      </c>
      <c r="S26" s="25">
        <v>0.04</v>
      </c>
      <c r="T26" s="25">
        <v>-0.08</v>
      </c>
      <c r="U26" s="25">
        <v>1</v>
      </c>
      <c r="V26" s="25">
        <v>-0.32</v>
      </c>
      <c r="W26" s="30">
        <v>-0.32</v>
      </c>
      <c r="Y26" s="38">
        <f t="shared" si="1"/>
        <v>0</v>
      </c>
      <c r="Z26" s="16">
        <f t="shared" si="2"/>
        <v>0</v>
      </c>
      <c r="AA26" s="16">
        <f t="shared" si="3"/>
        <v>0</v>
      </c>
      <c r="AB26" s="16">
        <f t="shared" si="4"/>
        <v>0</v>
      </c>
      <c r="AC26" s="16">
        <f t="shared" si="5"/>
        <v>0</v>
      </c>
      <c r="AD26" s="16">
        <f t="shared" si="6"/>
        <v>0</v>
      </c>
      <c r="AE26" s="16">
        <f t="shared" si="7"/>
        <v>0</v>
      </c>
      <c r="AF26" s="16">
        <f t="shared" si="8"/>
        <v>0</v>
      </c>
      <c r="AG26" s="16">
        <f t="shared" si="9"/>
        <v>0</v>
      </c>
      <c r="AH26" s="16">
        <f t="shared" si="10"/>
        <v>0</v>
      </c>
      <c r="AI26" s="16">
        <f t="shared" si="11"/>
        <v>0</v>
      </c>
      <c r="AJ26" s="16">
        <f t="shared" si="12"/>
        <v>0</v>
      </c>
      <c r="AK26" s="16">
        <f t="shared" si="13"/>
        <v>0</v>
      </c>
      <c r="AL26" s="16">
        <f t="shared" si="14"/>
        <v>0</v>
      </c>
      <c r="AM26" s="16">
        <f t="shared" si="15"/>
        <v>0</v>
      </c>
      <c r="AN26" s="16">
        <f t="shared" si="16"/>
        <v>0</v>
      </c>
      <c r="AO26" s="16">
        <f t="shared" si="17"/>
        <v>0</v>
      </c>
      <c r="AP26" s="16">
        <f t="shared" si="18"/>
        <v>0</v>
      </c>
      <c r="AR26" s="38">
        <f t="shared" si="19"/>
        <v>0</v>
      </c>
      <c r="AS26" s="16">
        <f t="shared" si="20"/>
        <v>0</v>
      </c>
      <c r="AT26" s="16">
        <f t="shared" si="21"/>
        <v>0</v>
      </c>
      <c r="AU26" s="16">
        <f t="shared" si="22"/>
        <v>0</v>
      </c>
      <c r="AV26" s="16">
        <f t="shared" si="23"/>
        <v>0</v>
      </c>
      <c r="AW26" s="16">
        <f t="shared" si="24"/>
        <v>0</v>
      </c>
      <c r="AX26" s="16">
        <f t="shared" si="25"/>
        <v>0</v>
      </c>
      <c r="AY26" s="16">
        <f t="shared" si="26"/>
        <v>0</v>
      </c>
      <c r="AZ26" s="16">
        <f t="shared" si="27"/>
        <v>0</v>
      </c>
      <c r="BA26" s="16">
        <f t="shared" si="28"/>
        <v>0</v>
      </c>
      <c r="BB26" s="16">
        <f t="shared" si="29"/>
        <v>0</v>
      </c>
      <c r="BC26" s="16">
        <f t="shared" si="30"/>
        <v>0</v>
      </c>
      <c r="BD26" s="16">
        <f t="shared" si="31"/>
        <v>0</v>
      </c>
      <c r="BE26" s="16">
        <f t="shared" si="32"/>
        <v>0</v>
      </c>
      <c r="BF26" s="16">
        <f t="shared" si="33"/>
        <v>0</v>
      </c>
      <c r="BG26" s="16">
        <f t="shared" si="34"/>
        <v>0</v>
      </c>
      <c r="BH26" s="16">
        <f t="shared" si="35"/>
        <v>0</v>
      </c>
      <c r="BI26" s="16">
        <f t="shared" si="36"/>
        <v>0</v>
      </c>
    </row>
    <row r="27" spans="1:61" ht="21" customHeight="1" x14ac:dyDescent="0.2">
      <c r="A27" s="12">
        <v>16</v>
      </c>
      <c r="B27" s="169"/>
      <c r="C27" s="170">
        <v>0.23</v>
      </c>
      <c r="D27" s="170">
        <v>0.19</v>
      </c>
      <c r="E27" s="23"/>
      <c r="F27" s="13">
        <f t="shared" si="37"/>
        <v>16</v>
      </c>
      <c r="G27" s="26">
        <v>0.49</v>
      </c>
      <c r="H27" s="25">
        <v>0.53</v>
      </c>
      <c r="I27" s="25">
        <v>0.6</v>
      </c>
      <c r="J27" s="25">
        <v>0.52</v>
      </c>
      <c r="K27" s="25">
        <v>-0.18</v>
      </c>
      <c r="L27" s="25">
        <v>0.53</v>
      </c>
      <c r="M27" s="25">
        <v>0.62</v>
      </c>
      <c r="N27" s="25">
        <v>0.37</v>
      </c>
      <c r="O27" s="25">
        <v>0.54</v>
      </c>
      <c r="P27" s="25">
        <v>0.65</v>
      </c>
      <c r="Q27" s="25">
        <v>-0.01</v>
      </c>
      <c r="R27" s="25">
        <v>0.65</v>
      </c>
      <c r="S27" s="25">
        <v>0.7</v>
      </c>
      <c r="T27" s="25">
        <v>0.67</v>
      </c>
      <c r="U27" s="25">
        <v>-0.32</v>
      </c>
      <c r="V27" s="25">
        <v>1</v>
      </c>
      <c r="W27" s="30">
        <v>0.86</v>
      </c>
      <c r="Y27" s="38">
        <f t="shared" si="1"/>
        <v>0</v>
      </c>
      <c r="Z27" s="16">
        <f t="shared" si="2"/>
        <v>0</v>
      </c>
      <c r="AA27" s="16">
        <f t="shared" si="3"/>
        <v>0</v>
      </c>
      <c r="AB27" s="16">
        <f t="shared" si="4"/>
        <v>0</v>
      </c>
      <c r="AC27" s="16">
        <f t="shared" si="5"/>
        <v>0</v>
      </c>
      <c r="AD27" s="16">
        <f t="shared" si="6"/>
        <v>0</v>
      </c>
      <c r="AE27" s="16">
        <f t="shared" si="7"/>
        <v>0</v>
      </c>
      <c r="AF27" s="16">
        <f t="shared" si="8"/>
        <v>0</v>
      </c>
      <c r="AG27" s="16">
        <f t="shared" si="9"/>
        <v>0</v>
      </c>
      <c r="AH27" s="16">
        <f t="shared" si="10"/>
        <v>0</v>
      </c>
      <c r="AI27" s="16">
        <f t="shared" si="11"/>
        <v>0</v>
      </c>
      <c r="AJ27" s="16">
        <f t="shared" si="12"/>
        <v>0</v>
      </c>
      <c r="AK27" s="16">
        <f t="shared" si="13"/>
        <v>0</v>
      </c>
      <c r="AL27" s="16">
        <f t="shared" si="14"/>
        <v>0</v>
      </c>
      <c r="AM27" s="16">
        <f t="shared" si="15"/>
        <v>0</v>
      </c>
      <c r="AN27" s="16">
        <f t="shared" si="16"/>
        <v>0</v>
      </c>
      <c r="AO27" s="16">
        <f t="shared" si="17"/>
        <v>0</v>
      </c>
      <c r="AP27" s="16">
        <f t="shared" si="18"/>
        <v>0</v>
      </c>
      <c r="AR27" s="38">
        <f t="shared" si="19"/>
        <v>0</v>
      </c>
      <c r="AS27" s="16">
        <f t="shared" si="20"/>
        <v>0</v>
      </c>
      <c r="AT27" s="16">
        <f t="shared" si="21"/>
        <v>0</v>
      </c>
      <c r="AU27" s="16">
        <f t="shared" si="22"/>
        <v>0</v>
      </c>
      <c r="AV27" s="16">
        <f t="shared" si="23"/>
        <v>0</v>
      </c>
      <c r="AW27" s="16">
        <f t="shared" si="24"/>
        <v>0</v>
      </c>
      <c r="AX27" s="16">
        <f t="shared" si="25"/>
        <v>0</v>
      </c>
      <c r="AY27" s="16">
        <f t="shared" si="26"/>
        <v>0</v>
      </c>
      <c r="AZ27" s="16">
        <f t="shared" si="27"/>
        <v>0</v>
      </c>
      <c r="BA27" s="16">
        <f t="shared" si="28"/>
        <v>0</v>
      </c>
      <c r="BB27" s="16">
        <f t="shared" si="29"/>
        <v>0</v>
      </c>
      <c r="BC27" s="16">
        <f t="shared" si="30"/>
        <v>0</v>
      </c>
      <c r="BD27" s="16">
        <f t="shared" si="31"/>
        <v>0</v>
      </c>
      <c r="BE27" s="16">
        <f t="shared" si="32"/>
        <v>0</v>
      </c>
      <c r="BF27" s="16">
        <f t="shared" si="33"/>
        <v>0</v>
      </c>
      <c r="BG27" s="16">
        <f t="shared" si="34"/>
        <v>0</v>
      </c>
      <c r="BH27" s="16">
        <f t="shared" si="35"/>
        <v>0</v>
      </c>
      <c r="BI27" s="16">
        <f t="shared" si="36"/>
        <v>0</v>
      </c>
    </row>
    <row r="28" spans="1:61" ht="21" customHeight="1" thickBot="1" x14ac:dyDescent="0.25">
      <c r="A28" s="12">
        <v>17</v>
      </c>
      <c r="B28" s="169"/>
      <c r="C28" s="170">
        <v>0.23</v>
      </c>
      <c r="D28" s="170">
        <v>0.19</v>
      </c>
      <c r="E28" s="23"/>
      <c r="F28" s="31">
        <f t="shared" si="37"/>
        <v>17</v>
      </c>
      <c r="G28" s="32">
        <v>0.42</v>
      </c>
      <c r="H28" s="33">
        <v>0.52</v>
      </c>
      <c r="I28" s="33">
        <v>0.34</v>
      </c>
      <c r="J28" s="33">
        <v>-0.05</v>
      </c>
      <c r="K28" s="33">
        <v>1</v>
      </c>
      <c r="L28" s="33">
        <v>0.17</v>
      </c>
      <c r="M28" s="33">
        <v>-0.02</v>
      </c>
      <c r="N28" s="33">
        <v>0.15</v>
      </c>
      <c r="O28" s="33">
        <v>7.0000000000000007E-2</v>
      </c>
      <c r="P28" s="33">
        <v>0.53</v>
      </c>
      <c r="Q28" s="33">
        <v>-0.21</v>
      </c>
      <c r="R28" s="33">
        <v>0.35</v>
      </c>
      <c r="S28" s="33">
        <v>0.73</v>
      </c>
      <c r="T28" s="33">
        <v>0.56999999999999995</v>
      </c>
      <c r="U28" s="33">
        <v>-0.32</v>
      </c>
      <c r="V28" s="33">
        <v>0.86</v>
      </c>
      <c r="W28" s="34">
        <v>1</v>
      </c>
      <c r="Y28" s="39">
        <f t="shared" si="1"/>
        <v>0</v>
      </c>
      <c r="Z28" s="16">
        <f t="shared" si="2"/>
        <v>0</v>
      </c>
      <c r="AA28" s="16">
        <f t="shared" si="3"/>
        <v>0</v>
      </c>
      <c r="AB28" s="16">
        <f t="shared" si="4"/>
        <v>0</v>
      </c>
      <c r="AC28" s="16">
        <f t="shared" si="5"/>
        <v>0</v>
      </c>
      <c r="AD28" s="16">
        <f t="shared" si="6"/>
        <v>0</v>
      </c>
      <c r="AE28" s="16">
        <f t="shared" si="7"/>
        <v>0</v>
      </c>
      <c r="AF28" s="16">
        <f t="shared" si="8"/>
        <v>0</v>
      </c>
      <c r="AG28" s="16">
        <f t="shared" si="9"/>
        <v>0</v>
      </c>
      <c r="AH28" s="16">
        <f t="shared" si="10"/>
        <v>0</v>
      </c>
      <c r="AI28" s="16">
        <f t="shared" si="11"/>
        <v>0</v>
      </c>
      <c r="AJ28" s="16">
        <f t="shared" si="12"/>
        <v>0</v>
      </c>
      <c r="AK28" s="16">
        <f t="shared" si="13"/>
        <v>0</v>
      </c>
      <c r="AL28" s="16">
        <f t="shared" si="14"/>
        <v>0</v>
      </c>
      <c r="AM28" s="16">
        <f t="shared" si="15"/>
        <v>0</v>
      </c>
      <c r="AN28" s="16">
        <f t="shared" si="16"/>
        <v>0</v>
      </c>
      <c r="AO28" s="16">
        <f t="shared" si="17"/>
        <v>0</v>
      </c>
      <c r="AP28" s="16">
        <f t="shared" si="18"/>
        <v>0</v>
      </c>
      <c r="AR28" s="39">
        <f t="shared" si="19"/>
        <v>0</v>
      </c>
      <c r="AS28" s="16">
        <f t="shared" si="20"/>
        <v>0</v>
      </c>
      <c r="AT28" s="16">
        <f t="shared" si="21"/>
        <v>0</v>
      </c>
      <c r="AU28" s="16">
        <f t="shared" si="22"/>
        <v>0</v>
      </c>
      <c r="AV28" s="16">
        <f t="shared" si="23"/>
        <v>0</v>
      </c>
      <c r="AW28" s="16">
        <f t="shared" si="24"/>
        <v>0</v>
      </c>
      <c r="AX28" s="16">
        <f t="shared" si="25"/>
        <v>0</v>
      </c>
      <c r="AY28" s="16">
        <f t="shared" si="26"/>
        <v>0</v>
      </c>
      <c r="AZ28" s="16">
        <f t="shared" si="27"/>
        <v>0</v>
      </c>
      <c r="BA28" s="16">
        <f t="shared" si="28"/>
        <v>0</v>
      </c>
      <c r="BB28" s="16">
        <f t="shared" si="29"/>
        <v>0</v>
      </c>
      <c r="BC28" s="16">
        <f t="shared" si="30"/>
        <v>0</v>
      </c>
      <c r="BD28" s="16">
        <f t="shared" si="31"/>
        <v>0</v>
      </c>
      <c r="BE28" s="16">
        <f t="shared" si="32"/>
        <v>0</v>
      </c>
      <c r="BF28" s="16">
        <f t="shared" si="33"/>
        <v>0</v>
      </c>
      <c r="BG28" s="16">
        <f t="shared" si="34"/>
        <v>0</v>
      </c>
      <c r="BH28" s="16">
        <f t="shared" si="35"/>
        <v>0</v>
      </c>
      <c r="BI28" s="16">
        <f t="shared" si="36"/>
        <v>0</v>
      </c>
    </row>
  </sheetData>
  <sheetProtection algorithmName="SHA-512" hashValue="/TUuhjRNKZILw4UINAe6zF6EC1ChTmBVSaIvOrz2r82IbFeYC04mZIkdQUWe9TnbZKes3/KQDyozaNldqXCwqg==" saltValue="787kiZaow2fcEa2kZRIrsg==" spinCount="100000" sheet="1" objects="1" scenarios="1" selectLockedCells="1"/>
  <mergeCells count="7">
    <mergeCell ref="AR10:AR11"/>
    <mergeCell ref="A10:A11"/>
    <mergeCell ref="A6:B6"/>
    <mergeCell ref="B10:B11"/>
    <mergeCell ref="C10:D10"/>
    <mergeCell ref="F10:W10"/>
    <mergeCell ref="Y10:Y11"/>
  </mergeCells>
  <phoneticPr fontId="0" type="noConversion"/>
  <pageMargins left="0.39370078740157483" right="0.39370078740157483" top="0.78740157480314965" bottom="0.78740157480314965" header="0.31496062992125984" footer="0.31496062992125984"/>
  <pageSetup paperSize="9" scale="67" orientation="portrait" verticalDpi="0" r:id="rId1"/>
  <headerFooter>
    <oddFooter>&amp;L&amp;"Calibri,Itálico"&amp;9&amp;K01+000Simulação de cálculo do CRsubs - Risco da Provisão de Sinistro&amp;R&amp;"Calibri,Itálico"&amp;9&amp;K01+000&amp;D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showGridLines="0" zoomScale="75" zoomScaleNormal="75" workbookViewId="0">
      <selection activeCell="A13" sqref="A13"/>
    </sheetView>
  </sheetViews>
  <sheetFormatPr defaultRowHeight="12.75" x14ac:dyDescent="0.2"/>
  <cols>
    <col min="1" max="4" width="32.7109375" style="41" customWidth="1"/>
    <col min="5" max="5" width="10.7109375" style="41" customWidth="1"/>
    <col min="6" max="7" width="16.7109375" style="41" customWidth="1"/>
    <col min="8" max="8" width="15.140625" style="41" bestFit="1" customWidth="1"/>
    <col min="9" max="16384" width="9.140625" style="41"/>
  </cols>
  <sheetData>
    <row r="1" spans="1:14" s="3" customFormat="1" ht="24.95" customHeight="1" x14ac:dyDescent="0.2">
      <c r="A1" s="1" t="s">
        <v>10</v>
      </c>
      <c r="B1" s="1"/>
      <c r="C1" s="1"/>
    </row>
    <row r="2" spans="1:14" s="3" customFormat="1" ht="21.95" hidden="1" customHeight="1" x14ac:dyDescent="0.2">
      <c r="A2" s="2"/>
      <c r="B2" s="2"/>
      <c r="C2" s="2"/>
    </row>
    <row r="3" spans="1:14" s="3" customFormat="1" ht="21.95" customHeight="1" x14ac:dyDescent="0.2">
      <c r="A3" s="4" t="s">
        <v>156</v>
      </c>
      <c r="B3" s="4"/>
      <c r="C3" s="4"/>
    </row>
    <row r="4" spans="1:14" ht="20.100000000000001" customHeight="1" x14ac:dyDescent="0.2">
      <c r="A4" s="245"/>
      <c r="B4" s="245"/>
      <c r="C4" s="245"/>
      <c r="D4" s="245"/>
      <c r="E4" s="245"/>
      <c r="F4" s="245"/>
    </row>
    <row r="5" spans="1:14" ht="20.100000000000001" customHeight="1" x14ac:dyDescent="0.2"/>
    <row r="6" spans="1:14" ht="30" customHeight="1" x14ac:dyDescent="0.2">
      <c r="A6" s="246" t="s">
        <v>14</v>
      </c>
      <c r="B6" s="247"/>
      <c r="C6" s="220"/>
    </row>
    <row r="7" spans="1:14" ht="24.95" customHeight="1" x14ac:dyDescent="0.2">
      <c r="A7" s="44" t="s">
        <v>0</v>
      </c>
      <c r="B7" s="45" t="s">
        <v>1</v>
      </c>
      <c r="C7" s="221"/>
      <c r="D7" s="48" t="s">
        <v>170</v>
      </c>
    </row>
    <row r="8" spans="1:14" ht="24.95" customHeight="1" x14ac:dyDescent="0.2">
      <c r="A8" s="46">
        <f>A17 *(A13 + B13 +C13- D13)</f>
        <v>0</v>
      </c>
      <c r="B8" s="174">
        <f>B17 * (A13 + B13+C13 - D13)</f>
        <v>0</v>
      </c>
      <c r="C8" s="222"/>
    </row>
    <row r="9" spans="1:14" ht="39.950000000000003" customHeight="1" x14ac:dyDescent="0.2"/>
    <row r="10" spans="1:14" ht="24.95" customHeight="1" x14ac:dyDescent="0.2">
      <c r="A10" s="52" t="s">
        <v>16</v>
      </c>
      <c r="B10" s="53" t="s">
        <v>167</v>
      </c>
      <c r="C10" s="53" t="s">
        <v>166</v>
      </c>
      <c r="D10" s="54" t="s">
        <v>17</v>
      </c>
    </row>
    <row r="11" spans="1:14" ht="35.1" customHeight="1" x14ac:dyDescent="0.2">
      <c r="A11" s="248" t="s">
        <v>18</v>
      </c>
      <c r="B11" s="239" t="s">
        <v>169</v>
      </c>
      <c r="C11" s="239" t="s">
        <v>168</v>
      </c>
      <c r="D11" s="241" t="s">
        <v>19</v>
      </c>
    </row>
    <row r="12" spans="1:14" ht="35.1" customHeight="1" x14ac:dyDescent="0.2">
      <c r="A12" s="249"/>
      <c r="B12" s="240"/>
      <c r="C12" s="240"/>
      <c r="D12" s="242"/>
      <c r="K12" s="42"/>
      <c r="L12" s="42"/>
      <c r="M12" s="42"/>
      <c r="N12" s="42"/>
    </row>
    <row r="13" spans="1:14" ht="24.95" customHeight="1" x14ac:dyDescent="0.2">
      <c r="A13" s="47"/>
      <c r="B13" s="47"/>
      <c r="C13" s="47"/>
      <c r="D13" s="47"/>
      <c r="K13" s="42"/>
      <c r="L13" s="42"/>
      <c r="M13" s="42"/>
      <c r="N13" s="42"/>
    </row>
    <row r="14" spans="1:14" ht="39.950000000000003" customHeight="1" x14ac:dyDescent="0.2">
      <c r="A14" s="49"/>
      <c r="H14" s="43"/>
    </row>
    <row r="15" spans="1:14" ht="30" customHeight="1" x14ac:dyDescent="0.2">
      <c r="A15" s="243" t="s">
        <v>15</v>
      </c>
      <c r="B15" s="244"/>
    </row>
    <row r="16" spans="1:14" ht="24.95" customHeight="1" x14ac:dyDescent="0.2">
      <c r="A16" s="50" t="s">
        <v>0</v>
      </c>
      <c r="B16" s="51" t="s">
        <v>1</v>
      </c>
    </row>
    <row r="17" spans="1:3" ht="21" customHeight="1" x14ac:dyDescent="0.2">
      <c r="A17" s="11">
        <v>0.31</v>
      </c>
      <c r="B17" s="11">
        <v>0.26</v>
      </c>
      <c r="C17" s="223"/>
    </row>
  </sheetData>
  <sheetProtection algorithmName="SHA-512" hashValue="goKI48ys1C52G1fcmK9RR+5LOs4tC6Kk5IcSDdCC4Mgfz/+PmvezgJN/laPqHCtXxp0KKX03EfvHBdUFi8GQhQ==" saltValue="foXG+LUY142GMxx/hyJMPA==" spinCount="100000" sheet="1" objects="1" scenarios="1" selectLockedCells="1"/>
  <mergeCells count="7">
    <mergeCell ref="B11:B12"/>
    <mergeCell ref="D11:D12"/>
    <mergeCell ref="A15:B15"/>
    <mergeCell ref="A4:F4"/>
    <mergeCell ref="A6:B6"/>
    <mergeCell ref="A11:A12"/>
    <mergeCell ref="C11:C12"/>
  </mergeCells>
  <phoneticPr fontId="0" type="noConversion"/>
  <pageMargins left="0.39370078740157483" right="0.39370078740157483" top="0.78740157480314965" bottom="0.78740157480314965" header="0.31496062992125984" footer="0.31496062992125984"/>
  <pageSetup paperSize="9" scale="73" orientation="landscape" verticalDpi="0" r:id="rId1"/>
  <headerFooter>
    <oddFooter>&amp;L&amp;"Calibri,Itálico"&amp;9&amp;K01+000Simulação de cálculo do CRsubs - Risco das Provisões de Eventos Ocorridos&amp;R&amp;"Calibri,Itálico"&amp;9&amp;K01+000&amp;D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showGridLines="0" zoomScale="75" zoomScaleNormal="75" workbookViewId="0">
      <selection activeCell="E12" sqref="E12"/>
    </sheetView>
  </sheetViews>
  <sheetFormatPr defaultRowHeight="12.75" x14ac:dyDescent="0.2"/>
  <cols>
    <col min="1" max="2" width="25.7109375" style="68" customWidth="1"/>
    <col min="3" max="3" width="13.7109375" style="68" customWidth="1"/>
    <col min="4" max="4" width="17.7109375" style="68" customWidth="1"/>
    <col min="5" max="5" width="25.7109375" style="68" customWidth="1"/>
    <col min="6" max="7" width="16.7109375" style="68" customWidth="1"/>
    <col min="8" max="9" width="9.140625" style="68"/>
    <col min="10" max="10" width="10.7109375" style="68" bestFit="1" customWidth="1"/>
    <col min="11" max="11" width="14" style="68" bestFit="1" customWidth="1"/>
    <col min="12" max="16384" width="9.140625" style="68"/>
  </cols>
  <sheetData>
    <row r="1" spans="1:15" s="65" customFormat="1" ht="24.95" customHeight="1" x14ac:dyDescent="0.2">
      <c r="A1" s="64" t="s">
        <v>10</v>
      </c>
      <c r="B1" s="64"/>
    </row>
    <row r="2" spans="1:15" s="65" customFormat="1" ht="21.95" hidden="1" customHeight="1" x14ac:dyDescent="0.2">
      <c r="A2" s="66"/>
      <c r="B2" s="66"/>
    </row>
    <row r="3" spans="1:15" s="65" customFormat="1" ht="21.95" customHeight="1" x14ac:dyDescent="0.2">
      <c r="A3" s="67" t="s">
        <v>157</v>
      </c>
      <c r="B3" s="67"/>
    </row>
    <row r="4" spans="1:15" ht="20.100000000000001" customHeight="1" x14ac:dyDescent="0.2">
      <c r="A4" s="264"/>
      <c r="B4" s="264"/>
      <c r="C4" s="264"/>
      <c r="D4" s="264"/>
      <c r="E4" s="264"/>
      <c r="F4" s="264"/>
    </row>
    <row r="5" spans="1:15" ht="20.100000000000001" customHeight="1" x14ac:dyDescent="0.2"/>
    <row r="6" spans="1:15" ht="30" customHeight="1" x14ac:dyDescent="0.2">
      <c r="A6" s="265" t="s">
        <v>20</v>
      </c>
      <c r="B6" s="266"/>
    </row>
    <row r="7" spans="1:15" ht="24.95" customHeight="1" x14ac:dyDescent="0.2">
      <c r="A7" s="69" t="s">
        <v>0</v>
      </c>
      <c r="B7" s="70" t="s">
        <v>1</v>
      </c>
      <c r="C7" s="71"/>
      <c r="D7" s="71"/>
    </row>
    <row r="8" spans="1:15" ht="24.95" customHeight="1" x14ac:dyDescent="0.2">
      <c r="A8" s="72">
        <f>MAX(E12,0)*F12+MAX(E13,0)*F13+MAX(E14,0)*F14+MAX(E15,0)*F15</f>
        <v>0</v>
      </c>
      <c r="B8" s="175">
        <f>MAX(E12,0)*G12+MAX(E13,0)*G13+MAX(E14,0)*G14+MAX(E15,0)*G15</f>
        <v>0</v>
      </c>
    </row>
    <row r="9" spans="1:15" ht="39.950000000000003" customHeight="1" x14ac:dyDescent="0.2"/>
    <row r="10" spans="1:15" ht="35.1" customHeight="1" x14ac:dyDescent="0.2">
      <c r="A10" s="260" t="s">
        <v>32</v>
      </c>
      <c r="B10" s="261"/>
      <c r="C10" s="252" t="s">
        <v>31</v>
      </c>
      <c r="D10" s="254" t="s">
        <v>33</v>
      </c>
      <c r="E10" s="256" t="s">
        <v>102</v>
      </c>
      <c r="F10" s="258" t="s">
        <v>103</v>
      </c>
      <c r="G10" s="259"/>
      <c r="H10" s="73"/>
    </row>
    <row r="11" spans="1:15" ht="30" customHeight="1" x14ac:dyDescent="0.2">
      <c r="A11" s="262"/>
      <c r="B11" s="263"/>
      <c r="C11" s="253"/>
      <c r="D11" s="255"/>
      <c r="E11" s="257"/>
      <c r="F11" s="74" t="s">
        <v>0</v>
      </c>
      <c r="G11" s="75" t="s">
        <v>1</v>
      </c>
    </row>
    <row r="12" spans="1:15" ht="24.95" customHeight="1" x14ac:dyDescent="0.2">
      <c r="A12" s="250" t="s">
        <v>21</v>
      </c>
      <c r="B12" s="251"/>
      <c r="C12" s="76" t="s">
        <v>23</v>
      </c>
      <c r="D12" s="76" t="s">
        <v>25</v>
      </c>
      <c r="E12" s="55"/>
      <c r="F12" s="77">
        <v>1.2999999999999999E-3</v>
      </c>
      <c r="G12" s="77">
        <v>1.1000000000000001E-3</v>
      </c>
      <c r="L12" s="78"/>
      <c r="M12" s="78"/>
      <c r="N12" s="78"/>
      <c r="O12" s="78"/>
    </row>
    <row r="13" spans="1:15" ht="24.95" customHeight="1" x14ac:dyDescent="0.2">
      <c r="A13" s="250" t="s">
        <v>21</v>
      </c>
      <c r="B13" s="251"/>
      <c r="C13" s="76" t="s">
        <v>23</v>
      </c>
      <c r="D13" s="76" t="s">
        <v>26</v>
      </c>
      <c r="E13" s="55"/>
      <c r="F13" s="77">
        <v>1.1000000000000001E-3</v>
      </c>
      <c r="G13" s="77">
        <v>1E-3</v>
      </c>
      <c r="L13" s="78"/>
      <c r="M13" s="78"/>
      <c r="N13" s="78"/>
      <c r="O13" s="78"/>
    </row>
    <row r="14" spans="1:15" ht="24.95" customHeight="1" x14ac:dyDescent="0.2">
      <c r="A14" s="250" t="s">
        <v>22</v>
      </c>
      <c r="B14" s="251"/>
      <c r="C14" s="76" t="s">
        <v>24</v>
      </c>
      <c r="D14" s="76" t="s">
        <v>25</v>
      </c>
      <c r="E14" s="55"/>
      <c r="F14" s="77">
        <v>0.22739999999999999</v>
      </c>
      <c r="G14" s="77">
        <v>0.1973</v>
      </c>
      <c r="L14" s="78"/>
      <c r="M14" s="78"/>
      <c r="N14" s="78"/>
      <c r="O14" s="78"/>
    </row>
    <row r="15" spans="1:15" ht="24.95" customHeight="1" x14ac:dyDescent="0.2">
      <c r="A15" s="250" t="s">
        <v>22</v>
      </c>
      <c r="B15" s="251"/>
      <c r="C15" s="76" t="s">
        <v>24</v>
      </c>
      <c r="D15" s="76" t="s">
        <v>26</v>
      </c>
      <c r="E15" s="55"/>
      <c r="F15" s="77">
        <v>0.1477</v>
      </c>
      <c r="G15" s="77">
        <v>0.12770000000000001</v>
      </c>
      <c r="L15" s="78"/>
      <c r="M15" s="78"/>
      <c r="N15" s="78"/>
      <c r="O15" s="78"/>
    </row>
    <row r="16" spans="1:15" ht="39.950000000000003" customHeight="1" x14ac:dyDescent="0.2">
      <c r="A16" s="80"/>
      <c r="H16" s="79"/>
    </row>
    <row r="28" spans="10:11" x14ac:dyDescent="0.2">
      <c r="K28" s="79"/>
    </row>
    <row r="29" spans="10:11" x14ac:dyDescent="0.2">
      <c r="K29" s="79"/>
    </row>
    <row r="30" spans="10:11" x14ac:dyDescent="0.2">
      <c r="K30" s="79"/>
    </row>
    <row r="32" spans="10:11" x14ac:dyDescent="0.2">
      <c r="J32" s="81"/>
      <c r="K32" s="81"/>
    </row>
    <row r="33" spans="10:11" x14ac:dyDescent="0.2">
      <c r="J33" s="81"/>
      <c r="K33" s="81"/>
    </row>
    <row r="34" spans="10:11" x14ac:dyDescent="0.2">
      <c r="J34" s="81"/>
      <c r="K34" s="81"/>
    </row>
  </sheetData>
  <sheetProtection algorithmName="SHA-512" hashValue="+7lCKgLnXXuusfnkrt4e56gIh0WmOHthgK73U9fVHp+PGMZE62jLKB3ImsE3iNVHfGQV/2E3EagZQphLqePR9g==" saltValue="2LY3nSx/X8leNV/YIGAmrw==" spinCount="100000" sheet="1" objects="1" scenarios="1" selectLockedCells="1"/>
  <mergeCells count="11">
    <mergeCell ref="E10:E11"/>
    <mergeCell ref="F10:G10"/>
    <mergeCell ref="A10:B11"/>
    <mergeCell ref="A4:F4"/>
    <mergeCell ref="A6:B6"/>
    <mergeCell ref="A13:B13"/>
    <mergeCell ref="A14:B14"/>
    <mergeCell ref="A15:B15"/>
    <mergeCell ref="C10:C11"/>
    <mergeCell ref="D10:D11"/>
    <mergeCell ref="A12:B12"/>
  </mergeCells>
  <phoneticPr fontId="0" type="noConversion"/>
  <pageMargins left="0.39370078740157483" right="0.39370078740157483" top="0.78740157480314965" bottom="0.78740157480314965" header="0.31496062992125984" footer="0.31496062992125984"/>
  <pageSetup paperSize="9" scale="69" orientation="landscape" verticalDpi="0" r:id="rId1"/>
  <headerFooter>
    <oddFooter>&amp;L&amp;"Calibri,Itálico"&amp;9&amp;K01+000Simulação de cálculo do CRsubs - Risco das Coberturas estruturadas em Repartição&amp;R&amp;"Calibri,Itálico"&amp;9&amp;K01+000&amp;D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showGridLines="0" zoomScale="70" zoomScaleNormal="70" workbookViewId="0">
      <selection activeCell="E12" sqref="E12"/>
    </sheetView>
  </sheetViews>
  <sheetFormatPr defaultRowHeight="12.75" x14ac:dyDescent="0.2"/>
  <cols>
    <col min="1" max="1" width="18.7109375" style="68" customWidth="1"/>
    <col min="2" max="2" width="12.7109375" style="68" customWidth="1"/>
    <col min="3" max="3" width="6.7109375" style="68" customWidth="1"/>
    <col min="4" max="4" width="24.7109375" style="68" customWidth="1"/>
    <col min="5" max="5" width="25.7109375" style="68" customWidth="1"/>
    <col min="6" max="8" width="16.7109375" style="68" customWidth="1"/>
    <col min="9" max="10" width="19.42578125" style="68" customWidth="1"/>
    <col min="11" max="11" width="8.85546875" style="68" bestFit="1" customWidth="1"/>
    <col min="12" max="12" width="24.7109375" style="68" bestFit="1" customWidth="1"/>
    <col min="13" max="13" width="24.5703125" style="68" bestFit="1" customWidth="1"/>
    <col min="14" max="15" width="14" style="68" bestFit="1" customWidth="1"/>
    <col min="16" max="16384" width="9.140625" style="68"/>
  </cols>
  <sheetData>
    <row r="1" spans="1:15" s="65" customFormat="1" ht="24.95" customHeight="1" x14ac:dyDescent="0.2">
      <c r="A1" s="64" t="s">
        <v>10</v>
      </c>
      <c r="B1" s="64"/>
      <c r="C1" s="64"/>
      <c r="D1" s="64"/>
    </row>
    <row r="2" spans="1:15" s="65" customFormat="1" ht="21.95" hidden="1" customHeight="1" x14ac:dyDescent="0.2">
      <c r="A2" s="66" t="s">
        <v>139</v>
      </c>
      <c r="B2" s="66"/>
      <c r="C2" s="66"/>
      <c r="D2" s="66"/>
    </row>
    <row r="3" spans="1:15" s="65" customFormat="1" ht="21.95" customHeight="1" x14ac:dyDescent="0.2">
      <c r="A3" s="67" t="s">
        <v>158</v>
      </c>
      <c r="B3" s="67"/>
      <c r="C3" s="67"/>
      <c r="D3" s="67"/>
    </row>
    <row r="4" spans="1:15" ht="20.100000000000001" customHeight="1" x14ac:dyDescent="0.2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</row>
    <row r="5" spans="1:15" ht="20.100000000000001" customHeight="1" x14ac:dyDescent="0.2"/>
    <row r="6" spans="1:15" ht="30" customHeight="1" x14ac:dyDescent="0.2">
      <c r="A6" s="282" t="s">
        <v>27</v>
      </c>
      <c r="B6" s="283"/>
      <c r="C6" s="283"/>
      <c r="D6" s="284"/>
    </row>
    <row r="7" spans="1:15" ht="24.95" customHeight="1" x14ac:dyDescent="0.2">
      <c r="A7" s="286" t="s">
        <v>0</v>
      </c>
      <c r="B7" s="287"/>
      <c r="C7" s="287" t="s">
        <v>1</v>
      </c>
      <c r="D7" s="289"/>
      <c r="E7" s="82"/>
      <c r="F7" s="71"/>
    </row>
    <row r="8" spans="1:15" ht="24.95" customHeight="1" x14ac:dyDescent="0.2">
      <c r="A8" s="285">
        <f>SUMPRODUCT(E12:E23,F12:F23)</f>
        <v>0</v>
      </c>
      <c r="B8" s="285"/>
      <c r="C8" s="288">
        <f>SUMPRODUCT(E12:E23,G12:G23)</f>
        <v>0</v>
      </c>
      <c r="D8" s="288"/>
      <c r="E8" s="83"/>
    </row>
    <row r="9" spans="1:15" ht="39.950000000000003" customHeight="1" x14ac:dyDescent="0.2"/>
    <row r="10" spans="1:15" ht="50.1" customHeight="1" x14ac:dyDescent="0.2">
      <c r="A10" s="277" t="s">
        <v>33</v>
      </c>
      <c r="B10" s="254" t="s">
        <v>30</v>
      </c>
      <c r="C10" s="254"/>
      <c r="D10" s="256" t="s">
        <v>104</v>
      </c>
      <c r="E10" s="256" t="s">
        <v>105</v>
      </c>
      <c r="F10" s="280" t="s">
        <v>106</v>
      </c>
      <c r="G10" s="281"/>
      <c r="H10" s="73"/>
    </row>
    <row r="11" spans="1:15" ht="30" customHeight="1" thickBot="1" x14ac:dyDescent="0.25">
      <c r="A11" s="278"/>
      <c r="B11" s="276"/>
      <c r="C11" s="276"/>
      <c r="D11" s="279"/>
      <c r="E11" s="279"/>
      <c r="F11" s="84" t="s">
        <v>0</v>
      </c>
      <c r="G11" s="85" t="s">
        <v>1</v>
      </c>
    </row>
    <row r="12" spans="1:15" ht="24.95" customHeight="1" x14ac:dyDescent="0.2">
      <c r="A12" s="267" t="s">
        <v>25</v>
      </c>
      <c r="B12" s="270" t="s">
        <v>28</v>
      </c>
      <c r="C12" s="271"/>
      <c r="D12" s="86" t="s">
        <v>37</v>
      </c>
      <c r="E12" s="57"/>
      <c r="F12" s="87">
        <v>2.5000000000000001E-3</v>
      </c>
      <c r="G12" s="87">
        <v>1.8E-3</v>
      </c>
      <c r="L12" s="78"/>
      <c r="M12" s="78"/>
      <c r="N12" s="78"/>
      <c r="O12" s="78"/>
    </row>
    <row r="13" spans="1:15" ht="24.95" customHeight="1" x14ac:dyDescent="0.2">
      <c r="A13" s="268"/>
      <c r="B13" s="272"/>
      <c r="C13" s="273"/>
      <c r="D13" s="88" t="s">
        <v>38</v>
      </c>
      <c r="E13" s="56"/>
      <c r="F13" s="77">
        <v>1.7000000000000001E-2</v>
      </c>
      <c r="G13" s="77">
        <v>1.29E-2</v>
      </c>
      <c r="L13" s="78"/>
      <c r="M13" s="78"/>
      <c r="N13" s="78"/>
      <c r="O13" s="78"/>
    </row>
    <row r="14" spans="1:15" ht="24.95" customHeight="1" thickBot="1" x14ac:dyDescent="0.25">
      <c r="A14" s="268"/>
      <c r="B14" s="274"/>
      <c r="C14" s="275"/>
      <c r="D14" s="89" t="s">
        <v>39</v>
      </c>
      <c r="E14" s="59"/>
      <c r="F14" s="90">
        <v>3.2099999999999997E-2</v>
      </c>
      <c r="G14" s="90">
        <v>2.8000000000000001E-2</v>
      </c>
      <c r="L14" s="78"/>
      <c r="M14" s="78"/>
      <c r="N14" s="78"/>
      <c r="O14" s="78"/>
    </row>
    <row r="15" spans="1:15" ht="24.95" customHeight="1" x14ac:dyDescent="0.2">
      <c r="A15" s="268"/>
      <c r="B15" s="272" t="s">
        <v>29</v>
      </c>
      <c r="C15" s="273"/>
      <c r="D15" s="91" t="s">
        <v>37</v>
      </c>
      <c r="E15" s="56"/>
      <c r="F15" s="77">
        <v>1.6000000000000001E-3</v>
      </c>
      <c r="G15" s="77">
        <v>1.4000000000000002E-3</v>
      </c>
      <c r="L15" s="78"/>
      <c r="M15" s="78"/>
      <c r="N15" s="78"/>
      <c r="O15" s="78"/>
    </row>
    <row r="16" spans="1:15" ht="24.95" customHeight="1" x14ac:dyDescent="0.2">
      <c r="A16" s="268"/>
      <c r="B16" s="272"/>
      <c r="C16" s="273"/>
      <c r="D16" s="88" t="s">
        <v>38</v>
      </c>
      <c r="E16" s="55"/>
      <c r="F16" s="77">
        <v>2.0899999999999998E-2</v>
      </c>
      <c r="G16" s="77">
        <v>1.5300000000000001E-2</v>
      </c>
      <c r="L16" s="78"/>
      <c r="M16" s="78"/>
      <c r="N16" s="78"/>
      <c r="O16" s="78"/>
    </row>
    <row r="17" spans="1:15" ht="24.95" customHeight="1" thickBot="1" x14ac:dyDescent="0.25">
      <c r="A17" s="269"/>
      <c r="B17" s="274"/>
      <c r="C17" s="275"/>
      <c r="D17" s="89" t="s">
        <v>39</v>
      </c>
      <c r="E17" s="58"/>
      <c r="F17" s="90">
        <v>5.9299999999999999E-2</v>
      </c>
      <c r="G17" s="90">
        <v>4.9299999999999997E-2</v>
      </c>
      <c r="L17" s="78"/>
      <c r="M17" s="78"/>
      <c r="N17" s="78"/>
      <c r="O17" s="78"/>
    </row>
    <row r="18" spans="1:15" ht="24.95" customHeight="1" x14ac:dyDescent="0.2">
      <c r="A18" s="267" t="s">
        <v>26</v>
      </c>
      <c r="B18" s="270" t="s">
        <v>28</v>
      </c>
      <c r="C18" s="271"/>
      <c r="D18" s="86" t="s">
        <v>37</v>
      </c>
      <c r="E18" s="57"/>
      <c r="F18" s="87">
        <v>2.3E-3</v>
      </c>
      <c r="G18" s="87">
        <v>1.8E-3</v>
      </c>
      <c r="L18" s="78"/>
      <c r="M18" s="78"/>
      <c r="N18" s="78"/>
      <c r="O18" s="78"/>
    </row>
    <row r="19" spans="1:15" ht="24.95" customHeight="1" x14ac:dyDescent="0.2">
      <c r="A19" s="268"/>
      <c r="B19" s="272"/>
      <c r="C19" s="273"/>
      <c r="D19" s="88" t="s">
        <v>38</v>
      </c>
      <c r="E19" s="55"/>
      <c r="F19" s="77">
        <v>2.3799999999999998E-2</v>
      </c>
      <c r="G19" s="77">
        <v>1.5700000000000002E-2</v>
      </c>
      <c r="L19" s="78"/>
      <c r="M19" s="78"/>
      <c r="N19" s="78"/>
      <c r="O19" s="78"/>
    </row>
    <row r="20" spans="1:15" ht="24.95" customHeight="1" thickBot="1" x14ac:dyDescent="0.25">
      <c r="A20" s="268"/>
      <c r="B20" s="274"/>
      <c r="C20" s="275"/>
      <c r="D20" s="89" t="s">
        <v>39</v>
      </c>
      <c r="E20" s="58"/>
      <c r="F20" s="90">
        <v>4.4800000000000006E-2</v>
      </c>
      <c r="G20" s="90">
        <v>3.4599999999999999E-2</v>
      </c>
      <c r="L20" s="78"/>
      <c r="M20" s="78"/>
      <c r="N20" s="78"/>
      <c r="O20" s="78"/>
    </row>
    <row r="21" spans="1:15" ht="24.95" customHeight="1" x14ac:dyDescent="0.2">
      <c r="A21" s="268"/>
      <c r="B21" s="272" t="s">
        <v>29</v>
      </c>
      <c r="C21" s="273"/>
      <c r="D21" s="91" t="s">
        <v>37</v>
      </c>
      <c r="E21" s="56"/>
      <c r="F21" s="77">
        <v>1.4000000000000002E-3</v>
      </c>
      <c r="G21" s="77">
        <v>1E-3</v>
      </c>
      <c r="L21" s="78"/>
      <c r="M21" s="78"/>
      <c r="N21" s="78"/>
      <c r="O21" s="78"/>
    </row>
    <row r="22" spans="1:15" ht="24.95" customHeight="1" x14ac:dyDescent="0.2">
      <c r="A22" s="268"/>
      <c r="B22" s="272"/>
      <c r="C22" s="273"/>
      <c r="D22" s="88" t="s">
        <v>38</v>
      </c>
      <c r="E22" s="55"/>
      <c r="F22" s="77">
        <v>2.2700000000000001E-2</v>
      </c>
      <c r="G22" s="77">
        <v>1.32E-2</v>
      </c>
      <c r="L22" s="78"/>
      <c r="M22" s="78"/>
      <c r="N22" s="78"/>
      <c r="O22" s="78"/>
    </row>
    <row r="23" spans="1:15" ht="24.95" customHeight="1" thickBot="1" x14ac:dyDescent="0.25">
      <c r="A23" s="269"/>
      <c r="B23" s="274"/>
      <c r="C23" s="275"/>
      <c r="D23" s="89" t="s">
        <v>39</v>
      </c>
      <c r="E23" s="58"/>
      <c r="F23" s="90">
        <v>7.0800000000000002E-2</v>
      </c>
      <c r="G23" s="90">
        <v>5.5500000000000001E-2</v>
      </c>
      <c r="L23" s="78"/>
      <c r="M23" s="78"/>
      <c r="N23" s="78"/>
      <c r="O23" s="78"/>
    </row>
    <row r="24" spans="1:15" x14ac:dyDescent="0.2">
      <c r="K24" s="92"/>
      <c r="L24" s="92"/>
      <c r="N24" s="92"/>
      <c r="O24" s="92"/>
    </row>
    <row r="25" spans="1:15" x14ac:dyDescent="0.2">
      <c r="K25" s="92"/>
      <c r="L25" s="92"/>
      <c r="N25" s="92"/>
      <c r="O25" s="92"/>
    </row>
    <row r="26" spans="1:15" x14ac:dyDescent="0.2">
      <c r="K26" s="92"/>
      <c r="L26" s="92"/>
      <c r="N26" s="92"/>
      <c r="O26" s="92"/>
    </row>
    <row r="27" spans="1:15" x14ac:dyDescent="0.2">
      <c r="K27" s="92"/>
      <c r="L27" s="92"/>
      <c r="N27" s="92"/>
      <c r="O27" s="92"/>
    </row>
    <row r="28" spans="1:15" x14ac:dyDescent="0.2">
      <c r="K28" s="92"/>
      <c r="L28" s="92"/>
      <c r="N28" s="92"/>
      <c r="O28" s="92"/>
    </row>
    <row r="29" spans="1:15" x14ac:dyDescent="0.2">
      <c r="K29" s="92"/>
      <c r="L29" s="92"/>
      <c r="N29" s="92"/>
      <c r="O29" s="92"/>
    </row>
    <row r="30" spans="1:15" x14ac:dyDescent="0.2">
      <c r="K30" s="92"/>
      <c r="L30" s="92"/>
      <c r="N30" s="92"/>
      <c r="O30" s="92"/>
    </row>
    <row r="31" spans="1:15" x14ac:dyDescent="0.2">
      <c r="K31" s="92"/>
      <c r="L31" s="92"/>
      <c r="N31" s="92"/>
      <c r="O31" s="92"/>
    </row>
    <row r="32" spans="1:15" x14ac:dyDescent="0.2">
      <c r="K32" s="93"/>
      <c r="N32" s="93"/>
      <c r="O32" s="93"/>
    </row>
  </sheetData>
  <sheetProtection algorithmName="SHA-512" hashValue="apxrQjFDNyZ51KPaZnOqogT0EqxvTSdKpRQIwrl2HqKjIs0N9NT2AA0fGJoapUjmuuQlXu4bmtoVsEkDP2CNqg==" saltValue="IAjl4zBjG4UnMqawQsGpYQ==" spinCount="100000" sheet="1" objects="1" scenarios="1" selectLockedCells="1"/>
  <mergeCells count="17">
    <mergeCell ref="B10:C11"/>
    <mergeCell ref="A10:A11"/>
    <mergeCell ref="E10:E11"/>
    <mergeCell ref="F10:G10"/>
    <mergeCell ref="A4:K4"/>
    <mergeCell ref="A6:D6"/>
    <mergeCell ref="A8:B8"/>
    <mergeCell ref="A7:B7"/>
    <mergeCell ref="C8:D8"/>
    <mergeCell ref="C7:D7"/>
    <mergeCell ref="D10:D11"/>
    <mergeCell ref="A18:A23"/>
    <mergeCell ref="B12:C14"/>
    <mergeCell ref="B15:C17"/>
    <mergeCell ref="B18:C20"/>
    <mergeCell ref="B21:C23"/>
    <mergeCell ref="A12:A17"/>
  </mergeCells>
  <phoneticPr fontId="0" type="noConversion"/>
  <pageMargins left="0.39370078740157483" right="0.39370078740157483" top="0.78740157480314965" bottom="0.78740157480314965" header="0.31496062992125984" footer="0.31496062992125984"/>
  <pageSetup paperSize="9" scale="67" orientation="landscape" verticalDpi="0" r:id="rId1"/>
  <headerFooter>
    <oddFooter>&amp;L&amp;"Calibri,Itálico"&amp;9&amp;K01+000Simulação de cálculo do CRsubs - Risco das Coberturas estruturadas em Capitalização&amp;R&amp;"Calibri,Itálico"&amp;9&amp;K01+000&amp;D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showGridLines="0" zoomScale="70" zoomScaleNormal="70" workbookViewId="0">
      <selection activeCell="C12" sqref="C12"/>
    </sheetView>
  </sheetViews>
  <sheetFormatPr defaultRowHeight="12.75" x14ac:dyDescent="0.2"/>
  <cols>
    <col min="1" max="1" width="29.140625" style="101" customWidth="1"/>
    <col min="2" max="2" width="28.140625" style="101" customWidth="1"/>
    <col min="3" max="3" width="25.7109375" style="101" customWidth="1"/>
    <col min="4" max="5" width="16.7109375" style="101" customWidth="1"/>
    <col min="6" max="8" width="9.140625" style="101"/>
    <col min="9" max="10" width="14" style="101" bestFit="1" customWidth="1"/>
    <col min="11" max="16384" width="9.140625" style="101"/>
  </cols>
  <sheetData>
    <row r="1" spans="1:13" s="65" customFormat="1" ht="24.95" customHeight="1" x14ac:dyDescent="0.2">
      <c r="A1" s="64" t="s">
        <v>10</v>
      </c>
      <c r="B1" s="64"/>
      <c r="C1" s="64"/>
    </row>
    <row r="2" spans="1:13" s="65" customFormat="1" ht="21.95" hidden="1" customHeight="1" x14ac:dyDescent="0.2">
      <c r="A2" s="66" t="s">
        <v>139</v>
      </c>
      <c r="B2" s="66"/>
      <c r="C2" s="66"/>
    </row>
    <row r="3" spans="1:13" s="65" customFormat="1" ht="21.95" customHeight="1" x14ac:dyDescent="0.2">
      <c r="A3" s="67" t="s">
        <v>159</v>
      </c>
      <c r="B3" s="67"/>
      <c r="C3" s="67"/>
    </row>
    <row r="4" spans="1:13" s="68" customFormat="1" ht="20.100000000000001" customHeight="1" x14ac:dyDescent="0.2">
      <c r="A4" s="264"/>
      <c r="B4" s="264"/>
      <c r="C4" s="264"/>
      <c r="D4" s="264"/>
      <c r="E4" s="264"/>
      <c r="F4" s="264"/>
      <c r="G4" s="264"/>
      <c r="H4" s="264"/>
      <c r="I4" s="264"/>
      <c r="J4" s="264"/>
      <c r="K4" s="264"/>
    </row>
    <row r="5" spans="1:13" s="68" customFormat="1" ht="20.100000000000001" customHeight="1" x14ac:dyDescent="0.2"/>
    <row r="6" spans="1:13" s="68" customFormat="1" ht="30" customHeight="1" x14ac:dyDescent="0.2">
      <c r="A6" s="282" t="s">
        <v>34</v>
      </c>
      <c r="B6" s="284"/>
      <c r="C6" s="94"/>
    </row>
    <row r="7" spans="1:13" s="68" customFormat="1" ht="24.95" customHeight="1" x14ac:dyDescent="0.2">
      <c r="A7" s="95" t="s">
        <v>0</v>
      </c>
      <c r="B7" s="70" t="s">
        <v>1</v>
      </c>
      <c r="C7" s="96"/>
      <c r="D7" s="71"/>
      <c r="E7" s="71"/>
    </row>
    <row r="8" spans="1:13" s="68" customFormat="1" ht="24.95" customHeight="1" x14ac:dyDescent="0.2">
      <c r="A8" s="72">
        <f>SUMPRODUCT(C12:C19,D12:D19)</f>
        <v>0</v>
      </c>
      <c r="B8" s="175">
        <f>SUMPRODUCT(C12:C19,E12:E19)</f>
        <v>0</v>
      </c>
      <c r="C8" s="96"/>
    </row>
    <row r="9" spans="1:13" s="68" customFormat="1" ht="39.950000000000003" customHeight="1" x14ac:dyDescent="0.2">
      <c r="A9" s="79"/>
      <c r="B9" s="79"/>
    </row>
    <row r="10" spans="1:13" s="68" customFormat="1" ht="50.1" customHeight="1" x14ac:dyDescent="0.2">
      <c r="A10" s="297" t="s">
        <v>35</v>
      </c>
      <c r="B10" s="256" t="s">
        <v>104</v>
      </c>
      <c r="C10" s="290" t="s">
        <v>107</v>
      </c>
      <c r="D10" s="280" t="s">
        <v>106</v>
      </c>
      <c r="E10" s="281"/>
      <c r="F10" s="73"/>
    </row>
    <row r="11" spans="1:13" s="68" customFormat="1" ht="30" customHeight="1" thickBot="1" x14ac:dyDescent="0.25">
      <c r="A11" s="298"/>
      <c r="B11" s="296"/>
      <c r="C11" s="291"/>
      <c r="D11" s="97" t="s">
        <v>0</v>
      </c>
      <c r="E11" s="98" t="s">
        <v>1</v>
      </c>
    </row>
    <row r="12" spans="1:13" s="68" customFormat="1" ht="24.95" customHeight="1" x14ac:dyDescent="0.2">
      <c r="A12" s="292" t="s">
        <v>2</v>
      </c>
      <c r="B12" s="86" t="s">
        <v>40</v>
      </c>
      <c r="C12" s="57"/>
      <c r="D12" s="87">
        <v>0.01</v>
      </c>
      <c r="E12" s="87">
        <v>7.4999999999999997E-3</v>
      </c>
      <c r="J12" s="78"/>
      <c r="K12" s="78"/>
      <c r="L12" s="78"/>
      <c r="M12" s="78"/>
    </row>
    <row r="13" spans="1:13" s="68" customFormat="1" ht="24.95" customHeight="1" x14ac:dyDescent="0.2">
      <c r="A13" s="293"/>
      <c r="B13" s="88" t="s">
        <v>41</v>
      </c>
      <c r="C13" s="55"/>
      <c r="D13" s="99">
        <v>2.8399999999999998E-2</v>
      </c>
      <c r="E13" s="99">
        <v>2.35E-2</v>
      </c>
      <c r="J13" s="78"/>
      <c r="K13" s="78"/>
      <c r="L13" s="78"/>
      <c r="M13" s="78"/>
    </row>
    <row r="14" spans="1:13" s="68" customFormat="1" ht="24.95" customHeight="1" x14ac:dyDescent="0.2">
      <c r="A14" s="293"/>
      <c r="B14" s="88" t="s">
        <v>42</v>
      </c>
      <c r="C14" s="55"/>
      <c r="D14" s="99">
        <v>6.1699999999999998E-2</v>
      </c>
      <c r="E14" s="99">
        <v>5.21E-2</v>
      </c>
      <c r="J14" s="78"/>
      <c r="K14" s="78"/>
      <c r="L14" s="78"/>
      <c r="M14" s="78"/>
    </row>
    <row r="15" spans="1:13" s="68" customFormat="1" ht="24.95" customHeight="1" thickBot="1" x14ac:dyDescent="0.25">
      <c r="A15" s="294"/>
      <c r="B15" s="89" t="s">
        <v>39</v>
      </c>
      <c r="C15" s="58"/>
      <c r="D15" s="100">
        <v>9.1999999999999998E-2</v>
      </c>
      <c r="E15" s="100">
        <v>0.08</v>
      </c>
      <c r="J15" s="78"/>
      <c r="K15" s="78"/>
      <c r="L15" s="78"/>
      <c r="M15" s="78"/>
    </row>
    <row r="16" spans="1:13" s="68" customFormat="1" ht="24.95" customHeight="1" x14ac:dyDescent="0.2">
      <c r="A16" s="295" t="s">
        <v>3</v>
      </c>
      <c r="B16" s="91" t="s">
        <v>40</v>
      </c>
      <c r="C16" s="56"/>
      <c r="D16" s="77">
        <v>8.199999999999999E-3</v>
      </c>
      <c r="E16" s="77">
        <v>5.8999999999999999E-3</v>
      </c>
      <c r="J16" s="78"/>
      <c r="K16" s="78"/>
      <c r="L16" s="78"/>
      <c r="M16" s="78"/>
    </row>
    <row r="17" spans="1:13" s="68" customFormat="1" ht="24.95" customHeight="1" x14ac:dyDescent="0.2">
      <c r="A17" s="293"/>
      <c r="B17" s="88" t="s">
        <v>41</v>
      </c>
      <c r="C17" s="55"/>
      <c r="D17" s="99">
        <v>2.5000000000000001E-2</v>
      </c>
      <c r="E17" s="99">
        <v>2.0299999999999999E-2</v>
      </c>
      <c r="J17" s="78"/>
      <c r="K17" s="78"/>
      <c r="L17" s="78"/>
      <c r="M17" s="78"/>
    </row>
    <row r="18" spans="1:13" s="68" customFormat="1" ht="24.95" customHeight="1" x14ac:dyDescent="0.2">
      <c r="A18" s="293"/>
      <c r="B18" s="88" t="s">
        <v>42</v>
      </c>
      <c r="C18" s="55"/>
      <c r="D18" s="99">
        <v>5.6500000000000002E-2</v>
      </c>
      <c r="E18" s="99">
        <v>4.7199999999999999E-2</v>
      </c>
      <c r="J18" s="78"/>
      <c r="K18" s="78"/>
      <c r="L18" s="78"/>
      <c r="M18" s="78"/>
    </row>
    <row r="19" spans="1:13" s="68" customFormat="1" ht="24.95" customHeight="1" thickBot="1" x14ac:dyDescent="0.25">
      <c r="A19" s="294"/>
      <c r="B19" s="89" t="s">
        <v>39</v>
      </c>
      <c r="C19" s="58"/>
      <c r="D19" s="100">
        <v>8.7499999999999994E-2</v>
      </c>
      <c r="E19" s="100">
        <v>7.6299999999999993E-2</v>
      </c>
      <c r="J19" s="78"/>
      <c r="K19" s="78"/>
      <c r="L19" s="78"/>
      <c r="M19" s="78"/>
    </row>
    <row r="22" spans="1:13" x14ac:dyDescent="0.2">
      <c r="I22" s="102"/>
      <c r="J22" s="102"/>
    </row>
    <row r="23" spans="1:13" x14ac:dyDescent="0.2">
      <c r="I23" s="102"/>
      <c r="J23" s="102"/>
      <c r="K23" s="103"/>
      <c r="L23" s="103"/>
    </row>
    <row r="24" spans="1:13" x14ac:dyDescent="0.2">
      <c r="I24" s="102"/>
      <c r="J24" s="102"/>
      <c r="K24" s="103"/>
      <c r="L24" s="103"/>
    </row>
    <row r="25" spans="1:13" x14ac:dyDescent="0.2">
      <c r="I25" s="102"/>
      <c r="J25" s="102"/>
      <c r="K25" s="103"/>
      <c r="L25" s="103"/>
    </row>
    <row r="26" spans="1:13" x14ac:dyDescent="0.2">
      <c r="I26" s="102"/>
      <c r="J26" s="102"/>
      <c r="L26" s="104"/>
    </row>
  </sheetData>
  <sheetProtection algorithmName="SHA-512" hashValue="TdjMJ+Ad62Nb4paAZEX0FZXSs9OgK/RM8VC/jG+iz/lA5tJK1KKiYzK33jibMeKkE61SYAMa3Xj8U9dWULYMyA==" saltValue="NiLYgACsybbKc/vvhIPB6g==" spinCount="100000" sheet="1" objects="1" scenarios="1" selectLockedCells="1"/>
  <mergeCells count="8">
    <mergeCell ref="A4:K4"/>
    <mergeCell ref="C10:C11"/>
    <mergeCell ref="A12:A15"/>
    <mergeCell ref="A16:A19"/>
    <mergeCell ref="B10:B11"/>
    <mergeCell ref="A10:A11"/>
    <mergeCell ref="A6:B6"/>
    <mergeCell ref="D10:E10"/>
  </mergeCells>
  <phoneticPr fontId="0" type="noConversion"/>
  <pageMargins left="0.39370078740157483" right="0.39370078740157483" top="0.78740157480314965" bottom="0.78740157480314965" header="0.31496062992125984" footer="0.31496062992125984"/>
  <pageSetup paperSize="9" scale="73" orientation="landscape" verticalDpi="0" r:id="rId1"/>
  <headerFooter>
    <oddFooter>&amp;L&amp;"Calibri,Itálico"&amp;9&amp;K01+000Simulação de cálculo do CRsubs - Risco dos Planos Dotais Puros&amp;R&amp;"Calibri,Itálico"&amp;9&amp;K01+000&amp;D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showGridLines="0" zoomScale="70" zoomScaleNormal="70" workbookViewId="0">
      <selection activeCell="D13" sqref="D13"/>
    </sheetView>
  </sheetViews>
  <sheetFormatPr defaultRowHeight="12.75" x14ac:dyDescent="0.2"/>
  <cols>
    <col min="1" max="9" width="25.7109375" style="101" customWidth="1"/>
    <col min="10" max="11" width="45.7109375" style="101" customWidth="1"/>
    <col min="12" max="16384" width="9.140625" style="101"/>
  </cols>
  <sheetData>
    <row r="1" spans="1:19" s="65" customFormat="1" ht="24.95" customHeight="1" x14ac:dyDescent="0.2">
      <c r="A1" s="64" t="s">
        <v>10</v>
      </c>
      <c r="B1" s="64"/>
      <c r="C1" s="64"/>
      <c r="D1" s="64"/>
    </row>
    <row r="2" spans="1:19" s="65" customFormat="1" ht="21.95" hidden="1" customHeight="1" x14ac:dyDescent="0.2">
      <c r="A2" s="66" t="s">
        <v>139</v>
      </c>
      <c r="B2" s="66"/>
      <c r="C2" s="66"/>
      <c r="D2" s="66"/>
    </row>
    <row r="3" spans="1:19" s="65" customFormat="1" ht="21.95" customHeight="1" x14ac:dyDescent="0.2">
      <c r="A3" s="67" t="s">
        <v>160</v>
      </c>
      <c r="B3" s="67"/>
      <c r="C3" s="67"/>
      <c r="D3" s="67"/>
    </row>
    <row r="4" spans="1:19" s="68" customFormat="1" ht="20.100000000000001" customHeight="1" x14ac:dyDescent="0.2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1:19" s="68" customFormat="1" ht="20.100000000000001" customHeight="1" x14ac:dyDescent="0.2"/>
    <row r="6" spans="1:19" s="68" customFormat="1" ht="30" customHeight="1" x14ac:dyDescent="0.2">
      <c r="A6" s="282" t="s">
        <v>36</v>
      </c>
      <c r="B6" s="284"/>
      <c r="C6" s="94"/>
      <c r="D6" s="94"/>
    </row>
    <row r="7" spans="1:19" s="68" customFormat="1" ht="24.95" customHeight="1" x14ac:dyDescent="0.2">
      <c r="A7" s="95" t="s">
        <v>0</v>
      </c>
      <c r="B7" s="70" t="s">
        <v>1</v>
      </c>
      <c r="C7" s="96"/>
      <c r="D7" s="105"/>
      <c r="E7" s="71"/>
      <c r="F7" s="71"/>
      <c r="G7" s="71"/>
      <c r="H7" s="71"/>
      <c r="I7" s="71"/>
      <c r="J7" s="71"/>
    </row>
    <row r="8" spans="1:19" s="68" customFormat="1" ht="24.95" customHeight="1" x14ac:dyDescent="0.2">
      <c r="A8" s="72">
        <f>SUM(J13:J36)</f>
        <v>0</v>
      </c>
      <c r="B8" s="175">
        <f>SUM(K13:K36)</f>
        <v>0</v>
      </c>
      <c r="C8" s="96"/>
      <c r="D8" s="106"/>
    </row>
    <row r="9" spans="1:19" s="68" customFormat="1" ht="39.950000000000003" customHeight="1" x14ac:dyDescent="0.2">
      <c r="A9" s="79"/>
      <c r="B9" s="79"/>
    </row>
    <row r="10" spans="1:19" s="68" customFormat="1" ht="39.950000000000003" customHeight="1" x14ac:dyDescent="0.2">
      <c r="A10" s="314" t="s">
        <v>108</v>
      </c>
      <c r="B10" s="316" t="s">
        <v>50</v>
      </c>
      <c r="C10" s="318" t="s">
        <v>109</v>
      </c>
      <c r="D10" s="258" t="s">
        <v>120</v>
      </c>
      <c r="E10" s="320"/>
      <c r="F10" s="321"/>
      <c r="G10" s="258" t="s">
        <v>123</v>
      </c>
      <c r="H10" s="320"/>
      <c r="I10" s="321"/>
      <c r="J10" s="299"/>
      <c r="K10" s="300"/>
    </row>
    <row r="11" spans="1:19" s="68" customFormat="1" ht="60" customHeight="1" x14ac:dyDescent="0.2">
      <c r="A11" s="314"/>
      <c r="B11" s="316"/>
      <c r="C11" s="318"/>
      <c r="D11" s="291" t="s">
        <v>121</v>
      </c>
      <c r="E11" s="322" t="s">
        <v>122</v>
      </c>
      <c r="F11" s="322"/>
      <c r="G11" s="307" t="s">
        <v>125</v>
      </c>
      <c r="H11" s="322" t="s">
        <v>124</v>
      </c>
      <c r="I11" s="322"/>
      <c r="J11" s="301"/>
      <c r="K11" s="302"/>
      <c r="L11" s="73"/>
    </row>
    <row r="12" spans="1:19" s="68" customFormat="1" ht="30" customHeight="1" thickBot="1" x14ac:dyDescent="0.25">
      <c r="A12" s="315"/>
      <c r="B12" s="317"/>
      <c r="C12" s="319"/>
      <c r="D12" s="306"/>
      <c r="E12" s="97" t="s">
        <v>0</v>
      </c>
      <c r="F12" s="107" t="s">
        <v>1</v>
      </c>
      <c r="G12" s="296"/>
      <c r="H12" s="97" t="s">
        <v>0</v>
      </c>
      <c r="I12" s="107" t="s">
        <v>1</v>
      </c>
      <c r="J12" s="97" t="s">
        <v>0</v>
      </c>
      <c r="K12" s="98" t="s">
        <v>1</v>
      </c>
    </row>
    <row r="13" spans="1:19" s="68" customFormat="1" ht="24.95" customHeight="1" x14ac:dyDescent="0.2">
      <c r="A13" s="311" t="s">
        <v>43</v>
      </c>
      <c r="B13" s="308" t="s">
        <v>2</v>
      </c>
      <c r="C13" s="108" t="s">
        <v>46</v>
      </c>
      <c r="D13" s="57"/>
      <c r="E13" s="87">
        <v>2.5000000000000001E-3</v>
      </c>
      <c r="F13" s="87">
        <v>1.8E-3</v>
      </c>
      <c r="G13" s="57"/>
      <c r="H13" s="87">
        <v>0.01</v>
      </c>
      <c r="I13" s="87">
        <v>7.4999999999999997E-3</v>
      </c>
      <c r="J13" s="109">
        <f t="shared" ref="J13:J36" si="0">((E13*D13)^2+(H13*G13)^2+0.5*(E13*D13)*(H13*G13))^0.5</f>
        <v>0</v>
      </c>
      <c r="K13" s="109">
        <f t="shared" ref="K13:K36" si="1">((F13*D13)^2+(I13*G13)^2+0.5*(F13*D13)*(I13*G13))^0.5</f>
        <v>0</v>
      </c>
      <c r="P13" s="78"/>
      <c r="Q13" s="78"/>
      <c r="R13" s="78"/>
      <c r="S13" s="78"/>
    </row>
    <row r="14" spans="1:19" s="68" customFormat="1" ht="24.95" customHeight="1" x14ac:dyDescent="0.2">
      <c r="A14" s="312"/>
      <c r="B14" s="309"/>
      <c r="C14" s="110" t="s">
        <v>47</v>
      </c>
      <c r="D14" s="56"/>
      <c r="E14" s="77">
        <v>2.5000000000000001E-3</v>
      </c>
      <c r="F14" s="77">
        <v>1.8E-3</v>
      </c>
      <c r="G14" s="56"/>
      <c r="H14" s="77">
        <v>2.8399999999999998E-2</v>
      </c>
      <c r="I14" s="77">
        <v>2.35E-2</v>
      </c>
      <c r="J14" s="111">
        <f t="shared" si="0"/>
        <v>0</v>
      </c>
      <c r="K14" s="111">
        <f t="shared" si="1"/>
        <v>0</v>
      </c>
      <c r="P14" s="78"/>
      <c r="Q14" s="78"/>
      <c r="R14" s="78"/>
      <c r="S14" s="78"/>
    </row>
    <row r="15" spans="1:19" s="68" customFormat="1" ht="24.95" customHeight="1" x14ac:dyDescent="0.2">
      <c r="A15" s="312"/>
      <c r="B15" s="309"/>
      <c r="C15" s="110" t="s">
        <v>48</v>
      </c>
      <c r="D15" s="56"/>
      <c r="E15" s="77">
        <v>2.5000000000000001E-3</v>
      </c>
      <c r="F15" s="77">
        <v>1.8E-3</v>
      </c>
      <c r="G15" s="56"/>
      <c r="H15" s="77">
        <v>6.1699999999999998E-2</v>
      </c>
      <c r="I15" s="77">
        <v>5.21E-2</v>
      </c>
      <c r="J15" s="111">
        <f t="shared" si="0"/>
        <v>0</v>
      </c>
      <c r="K15" s="111">
        <f t="shared" si="1"/>
        <v>0</v>
      </c>
      <c r="P15" s="78"/>
      <c r="Q15" s="78"/>
      <c r="R15" s="78"/>
      <c r="S15" s="78"/>
    </row>
    <row r="16" spans="1:19" s="68" customFormat="1" ht="24.95" customHeight="1" thickBot="1" x14ac:dyDescent="0.25">
      <c r="A16" s="312"/>
      <c r="B16" s="310"/>
      <c r="C16" s="112" t="s">
        <v>49</v>
      </c>
      <c r="D16" s="59"/>
      <c r="E16" s="90">
        <v>2.5000000000000001E-3</v>
      </c>
      <c r="F16" s="90">
        <v>1.8E-3</v>
      </c>
      <c r="G16" s="59"/>
      <c r="H16" s="90">
        <v>9.1999999999999998E-2</v>
      </c>
      <c r="I16" s="90">
        <v>0.08</v>
      </c>
      <c r="J16" s="113">
        <f t="shared" si="0"/>
        <v>0</v>
      </c>
      <c r="K16" s="113">
        <f t="shared" si="1"/>
        <v>0</v>
      </c>
      <c r="P16" s="78"/>
      <c r="Q16" s="78"/>
      <c r="R16" s="78"/>
      <c r="S16" s="78"/>
    </row>
    <row r="17" spans="1:19" s="68" customFormat="1" ht="24.95" customHeight="1" x14ac:dyDescent="0.2">
      <c r="A17" s="312"/>
      <c r="B17" s="308" t="s">
        <v>3</v>
      </c>
      <c r="C17" s="108" t="s">
        <v>46</v>
      </c>
      <c r="D17" s="57"/>
      <c r="E17" s="87">
        <v>2.5000000000000001E-3</v>
      </c>
      <c r="F17" s="87">
        <v>1.8E-3</v>
      </c>
      <c r="G17" s="57"/>
      <c r="H17" s="87">
        <v>8.199999999999999E-3</v>
      </c>
      <c r="I17" s="87">
        <v>5.8999999999999999E-3</v>
      </c>
      <c r="J17" s="109">
        <f t="shared" si="0"/>
        <v>0</v>
      </c>
      <c r="K17" s="109">
        <f t="shared" si="1"/>
        <v>0</v>
      </c>
      <c r="P17" s="78"/>
      <c r="Q17" s="78"/>
      <c r="R17" s="78"/>
      <c r="S17" s="78"/>
    </row>
    <row r="18" spans="1:19" s="68" customFormat="1" ht="24.95" customHeight="1" x14ac:dyDescent="0.2">
      <c r="A18" s="312"/>
      <c r="B18" s="309"/>
      <c r="C18" s="110" t="s">
        <v>47</v>
      </c>
      <c r="D18" s="56"/>
      <c r="E18" s="77">
        <v>2.5000000000000001E-3</v>
      </c>
      <c r="F18" s="77">
        <v>1.8E-3</v>
      </c>
      <c r="G18" s="56"/>
      <c r="H18" s="77">
        <v>2.5000000000000001E-2</v>
      </c>
      <c r="I18" s="77">
        <v>2.0299999999999999E-2</v>
      </c>
      <c r="J18" s="111">
        <f t="shared" si="0"/>
        <v>0</v>
      </c>
      <c r="K18" s="111">
        <f t="shared" si="1"/>
        <v>0</v>
      </c>
      <c r="P18" s="78"/>
      <c r="Q18" s="78"/>
      <c r="R18" s="78"/>
      <c r="S18" s="78"/>
    </row>
    <row r="19" spans="1:19" s="68" customFormat="1" ht="24.95" customHeight="1" x14ac:dyDescent="0.2">
      <c r="A19" s="312"/>
      <c r="B19" s="309"/>
      <c r="C19" s="110" t="s">
        <v>48</v>
      </c>
      <c r="D19" s="56"/>
      <c r="E19" s="77">
        <v>2.5000000000000001E-3</v>
      </c>
      <c r="F19" s="77">
        <v>1.8E-3</v>
      </c>
      <c r="G19" s="56"/>
      <c r="H19" s="77">
        <v>5.6500000000000002E-2</v>
      </c>
      <c r="I19" s="77">
        <v>4.7199999999999999E-2</v>
      </c>
      <c r="J19" s="111">
        <f t="shared" si="0"/>
        <v>0</v>
      </c>
      <c r="K19" s="111">
        <f t="shared" si="1"/>
        <v>0</v>
      </c>
      <c r="P19" s="78"/>
      <c r="Q19" s="78"/>
      <c r="R19" s="78"/>
      <c r="S19" s="78"/>
    </row>
    <row r="20" spans="1:19" s="68" customFormat="1" ht="24.95" customHeight="1" thickBot="1" x14ac:dyDescent="0.25">
      <c r="A20" s="313"/>
      <c r="B20" s="310"/>
      <c r="C20" s="112" t="s">
        <v>49</v>
      </c>
      <c r="D20" s="59"/>
      <c r="E20" s="90">
        <v>2.5000000000000001E-3</v>
      </c>
      <c r="F20" s="90">
        <v>1.8E-3</v>
      </c>
      <c r="G20" s="59"/>
      <c r="H20" s="90">
        <v>8.7499999999999994E-2</v>
      </c>
      <c r="I20" s="90">
        <v>7.6299999999999993E-2</v>
      </c>
      <c r="J20" s="113">
        <f t="shared" si="0"/>
        <v>0</v>
      </c>
      <c r="K20" s="113">
        <f t="shared" si="1"/>
        <v>0</v>
      </c>
      <c r="P20" s="78"/>
      <c r="Q20" s="78"/>
      <c r="R20" s="78"/>
      <c r="S20" s="78"/>
    </row>
    <row r="21" spans="1:19" s="68" customFormat="1" ht="24.95" customHeight="1" x14ac:dyDescent="0.2">
      <c r="A21" s="311" t="s">
        <v>44</v>
      </c>
      <c r="B21" s="308" t="s">
        <v>2</v>
      </c>
      <c r="C21" s="108" t="s">
        <v>46</v>
      </c>
      <c r="D21" s="57"/>
      <c r="E21" s="87">
        <v>1.7000000000000001E-2</v>
      </c>
      <c r="F21" s="87">
        <v>1.29E-2</v>
      </c>
      <c r="G21" s="57"/>
      <c r="H21" s="87">
        <v>0.01</v>
      </c>
      <c r="I21" s="87">
        <v>7.4999999999999997E-3</v>
      </c>
      <c r="J21" s="109">
        <f t="shared" si="0"/>
        <v>0</v>
      </c>
      <c r="K21" s="109">
        <f t="shared" si="1"/>
        <v>0</v>
      </c>
      <c r="P21" s="78"/>
      <c r="Q21" s="78"/>
      <c r="R21" s="78"/>
      <c r="S21" s="78"/>
    </row>
    <row r="22" spans="1:19" s="68" customFormat="1" ht="24.95" customHeight="1" x14ac:dyDescent="0.2">
      <c r="A22" s="312"/>
      <c r="B22" s="309"/>
      <c r="C22" s="110" t="s">
        <v>47</v>
      </c>
      <c r="D22" s="55"/>
      <c r="E22" s="77">
        <v>1.7000000000000001E-2</v>
      </c>
      <c r="F22" s="77">
        <v>1.29E-2</v>
      </c>
      <c r="G22" s="56"/>
      <c r="H22" s="77">
        <v>2.8399999999999998E-2</v>
      </c>
      <c r="I22" s="77">
        <v>2.35E-2</v>
      </c>
      <c r="J22" s="111">
        <f t="shared" si="0"/>
        <v>0</v>
      </c>
      <c r="K22" s="111">
        <f t="shared" si="1"/>
        <v>0</v>
      </c>
      <c r="P22" s="78"/>
      <c r="Q22" s="78"/>
      <c r="R22" s="78"/>
      <c r="S22" s="78"/>
    </row>
    <row r="23" spans="1:19" s="68" customFormat="1" ht="24.95" customHeight="1" x14ac:dyDescent="0.2">
      <c r="A23" s="312"/>
      <c r="B23" s="309"/>
      <c r="C23" s="110" t="s">
        <v>48</v>
      </c>
      <c r="D23" s="55"/>
      <c r="E23" s="77">
        <v>1.7000000000000001E-2</v>
      </c>
      <c r="F23" s="77">
        <v>1.29E-2</v>
      </c>
      <c r="G23" s="56"/>
      <c r="H23" s="77">
        <v>6.1699999999999998E-2</v>
      </c>
      <c r="I23" s="77">
        <v>5.21E-2</v>
      </c>
      <c r="J23" s="111">
        <f t="shared" si="0"/>
        <v>0</v>
      </c>
      <c r="K23" s="111">
        <f t="shared" si="1"/>
        <v>0</v>
      </c>
      <c r="P23" s="78"/>
      <c r="Q23" s="78"/>
      <c r="R23" s="78"/>
      <c r="S23" s="78"/>
    </row>
    <row r="24" spans="1:19" s="68" customFormat="1" ht="24.95" customHeight="1" thickBot="1" x14ac:dyDescent="0.25">
      <c r="A24" s="312"/>
      <c r="B24" s="310"/>
      <c r="C24" s="112" t="s">
        <v>49</v>
      </c>
      <c r="D24" s="58"/>
      <c r="E24" s="90">
        <v>1.7000000000000001E-2</v>
      </c>
      <c r="F24" s="90">
        <v>1.29E-2</v>
      </c>
      <c r="G24" s="59"/>
      <c r="H24" s="90">
        <v>9.1999999999999998E-2</v>
      </c>
      <c r="I24" s="90">
        <v>0.08</v>
      </c>
      <c r="J24" s="113">
        <f t="shared" si="0"/>
        <v>0</v>
      </c>
      <c r="K24" s="113">
        <f t="shared" si="1"/>
        <v>0</v>
      </c>
      <c r="P24" s="78"/>
      <c r="Q24" s="78"/>
      <c r="R24" s="78"/>
      <c r="S24" s="78"/>
    </row>
    <row r="25" spans="1:19" s="68" customFormat="1" ht="24.95" customHeight="1" x14ac:dyDescent="0.2">
      <c r="A25" s="312"/>
      <c r="B25" s="308" t="s">
        <v>3</v>
      </c>
      <c r="C25" s="108" t="s">
        <v>46</v>
      </c>
      <c r="D25" s="57"/>
      <c r="E25" s="87">
        <v>1.7000000000000001E-2</v>
      </c>
      <c r="F25" s="87">
        <v>1.29E-2</v>
      </c>
      <c r="G25" s="57"/>
      <c r="H25" s="87">
        <v>8.199999999999999E-3</v>
      </c>
      <c r="I25" s="87">
        <v>5.8999999999999999E-3</v>
      </c>
      <c r="J25" s="109">
        <f t="shared" si="0"/>
        <v>0</v>
      </c>
      <c r="K25" s="109">
        <f t="shared" si="1"/>
        <v>0</v>
      </c>
      <c r="P25" s="78"/>
      <c r="Q25" s="78"/>
      <c r="R25" s="78"/>
      <c r="S25" s="78"/>
    </row>
    <row r="26" spans="1:19" s="68" customFormat="1" ht="24.95" customHeight="1" x14ac:dyDescent="0.2">
      <c r="A26" s="312"/>
      <c r="B26" s="309"/>
      <c r="C26" s="110" t="s">
        <v>47</v>
      </c>
      <c r="D26" s="55"/>
      <c r="E26" s="77">
        <v>1.7000000000000001E-2</v>
      </c>
      <c r="F26" s="77">
        <v>1.29E-2</v>
      </c>
      <c r="G26" s="56"/>
      <c r="H26" s="77">
        <v>2.5000000000000001E-2</v>
      </c>
      <c r="I26" s="77">
        <v>2.0299999999999999E-2</v>
      </c>
      <c r="J26" s="111">
        <f t="shared" si="0"/>
        <v>0</v>
      </c>
      <c r="K26" s="111">
        <f t="shared" si="1"/>
        <v>0</v>
      </c>
      <c r="P26" s="78"/>
      <c r="Q26" s="78"/>
      <c r="R26" s="78"/>
      <c r="S26" s="78"/>
    </row>
    <row r="27" spans="1:19" s="68" customFormat="1" ht="24.95" customHeight="1" x14ac:dyDescent="0.2">
      <c r="A27" s="312"/>
      <c r="B27" s="309"/>
      <c r="C27" s="110" t="s">
        <v>48</v>
      </c>
      <c r="D27" s="55"/>
      <c r="E27" s="77">
        <v>1.7000000000000001E-2</v>
      </c>
      <c r="F27" s="77">
        <v>1.29E-2</v>
      </c>
      <c r="G27" s="56"/>
      <c r="H27" s="77">
        <v>5.6500000000000002E-2</v>
      </c>
      <c r="I27" s="77">
        <v>4.7199999999999999E-2</v>
      </c>
      <c r="J27" s="111">
        <f t="shared" si="0"/>
        <v>0</v>
      </c>
      <c r="K27" s="111">
        <f t="shared" si="1"/>
        <v>0</v>
      </c>
      <c r="P27" s="78"/>
      <c r="Q27" s="78"/>
      <c r="R27" s="78"/>
      <c r="S27" s="78"/>
    </row>
    <row r="28" spans="1:19" s="68" customFormat="1" ht="24.95" customHeight="1" thickBot="1" x14ac:dyDescent="0.25">
      <c r="A28" s="313"/>
      <c r="B28" s="310"/>
      <c r="C28" s="112" t="s">
        <v>49</v>
      </c>
      <c r="D28" s="58"/>
      <c r="E28" s="90">
        <v>1.7000000000000001E-2</v>
      </c>
      <c r="F28" s="90">
        <v>1.29E-2</v>
      </c>
      <c r="G28" s="59"/>
      <c r="H28" s="90">
        <v>8.7499999999999994E-2</v>
      </c>
      <c r="I28" s="90">
        <v>7.6299999999999993E-2</v>
      </c>
      <c r="J28" s="113">
        <f t="shared" si="0"/>
        <v>0</v>
      </c>
      <c r="K28" s="113">
        <f t="shared" si="1"/>
        <v>0</v>
      </c>
      <c r="P28" s="78"/>
      <c r="Q28" s="78"/>
      <c r="R28" s="78"/>
      <c r="S28" s="78"/>
    </row>
    <row r="29" spans="1:19" s="68" customFormat="1" ht="24.95" customHeight="1" x14ac:dyDescent="0.2">
      <c r="A29" s="303" t="s">
        <v>45</v>
      </c>
      <c r="B29" s="308" t="s">
        <v>2</v>
      </c>
      <c r="C29" s="108" t="s">
        <v>46</v>
      </c>
      <c r="D29" s="57"/>
      <c r="E29" s="87">
        <v>3.2099999999999997E-2</v>
      </c>
      <c r="F29" s="87">
        <v>2.7999999999999997E-2</v>
      </c>
      <c r="G29" s="57"/>
      <c r="H29" s="87">
        <v>0.01</v>
      </c>
      <c r="I29" s="87">
        <v>7.4999999999999997E-3</v>
      </c>
      <c r="J29" s="109">
        <f t="shared" si="0"/>
        <v>0</v>
      </c>
      <c r="K29" s="109">
        <f t="shared" si="1"/>
        <v>0</v>
      </c>
      <c r="P29" s="78"/>
      <c r="Q29" s="78"/>
      <c r="R29" s="78"/>
      <c r="S29" s="78"/>
    </row>
    <row r="30" spans="1:19" s="68" customFormat="1" ht="24.95" customHeight="1" x14ac:dyDescent="0.2">
      <c r="A30" s="304"/>
      <c r="B30" s="309"/>
      <c r="C30" s="110" t="s">
        <v>47</v>
      </c>
      <c r="D30" s="55"/>
      <c r="E30" s="77">
        <v>3.2099999999999997E-2</v>
      </c>
      <c r="F30" s="77">
        <v>2.7999999999999997E-2</v>
      </c>
      <c r="G30" s="56"/>
      <c r="H30" s="77">
        <v>2.8399999999999998E-2</v>
      </c>
      <c r="I30" s="77">
        <v>2.35E-2</v>
      </c>
      <c r="J30" s="111">
        <f t="shared" si="0"/>
        <v>0</v>
      </c>
      <c r="K30" s="111">
        <f t="shared" si="1"/>
        <v>0</v>
      </c>
      <c r="P30" s="78"/>
      <c r="Q30" s="78"/>
      <c r="R30" s="78"/>
      <c r="S30" s="78"/>
    </row>
    <row r="31" spans="1:19" s="68" customFormat="1" ht="24.95" customHeight="1" x14ac:dyDescent="0.2">
      <c r="A31" s="304"/>
      <c r="B31" s="309"/>
      <c r="C31" s="110" t="s">
        <v>48</v>
      </c>
      <c r="D31" s="55"/>
      <c r="E31" s="77">
        <v>3.2099999999999997E-2</v>
      </c>
      <c r="F31" s="77">
        <v>2.7999999999999997E-2</v>
      </c>
      <c r="G31" s="56"/>
      <c r="H31" s="77">
        <v>6.1699999999999998E-2</v>
      </c>
      <c r="I31" s="77">
        <v>5.21E-2</v>
      </c>
      <c r="J31" s="111">
        <f t="shared" si="0"/>
        <v>0</v>
      </c>
      <c r="K31" s="111">
        <f t="shared" si="1"/>
        <v>0</v>
      </c>
      <c r="P31" s="78"/>
      <c r="Q31" s="78"/>
      <c r="R31" s="78"/>
      <c r="S31" s="78"/>
    </row>
    <row r="32" spans="1:19" s="68" customFormat="1" ht="24.95" customHeight="1" thickBot="1" x14ac:dyDescent="0.25">
      <c r="A32" s="304"/>
      <c r="B32" s="310"/>
      <c r="C32" s="112" t="s">
        <v>49</v>
      </c>
      <c r="D32" s="58"/>
      <c r="E32" s="90">
        <v>3.2099999999999997E-2</v>
      </c>
      <c r="F32" s="90">
        <v>2.7999999999999997E-2</v>
      </c>
      <c r="G32" s="59"/>
      <c r="H32" s="90">
        <v>9.1999999999999998E-2</v>
      </c>
      <c r="I32" s="90">
        <v>0.08</v>
      </c>
      <c r="J32" s="113">
        <f t="shared" si="0"/>
        <v>0</v>
      </c>
      <c r="K32" s="113">
        <f t="shared" si="1"/>
        <v>0</v>
      </c>
      <c r="P32" s="78"/>
      <c r="Q32" s="78"/>
      <c r="R32" s="78"/>
      <c r="S32" s="78"/>
    </row>
    <row r="33" spans="1:19" s="68" customFormat="1" ht="24.95" customHeight="1" x14ac:dyDescent="0.2">
      <c r="A33" s="304"/>
      <c r="B33" s="308" t="s">
        <v>3</v>
      </c>
      <c r="C33" s="108" t="s">
        <v>46</v>
      </c>
      <c r="D33" s="57"/>
      <c r="E33" s="87">
        <v>3.2099999999999997E-2</v>
      </c>
      <c r="F33" s="87">
        <v>2.7999999999999997E-2</v>
      </c>
      <c r="G33" s="57"/>
      <c r="H33" s="87">
        <v>8.199999999999999E-3</v>
      </c>
      <c r="I33" s="87">
        <v>5.8999999999999999E-3</v>
      </c>
      <c r="J33" s="109">
        <f t="shared" si="0"/>
        <v>0</v>
      </c>
      <c r="K33" s="109">
        <f t="shared" si="1"/>
        <v>0</v>
      </c>
      <c r="P33" s="78"/>
      <c r="Q33" s="78"/>
      <c r="R33" s="78"/>
      <c r="S33" s="78"/>
    </row>
    <row r="34" spans="1:19" s="68" customFormat="1" ht="24.95" customHeight="1" x14ac:dyDescent="0.2">
      <c r="A34" s="304"/>
      <c r="B34" s="309"/>
      <c r="C34" s="110" t="s">
        <v>47</v>
      </c>
      <c r="D34" s="55"/>
      <c r="E34" s="77">
        <v>3.2099999999999997E-2</v>
      </c>
      <c r="F34" s="77">
        <v>2.7999999999999997E-2</v>
      </c>
      <c r="G34" s="56"/>
      <c r="H34" s="77">
        <v>2.5000000000000001E-2</v>
      </c>
      <c r="I34" s="77">
        <v>2.0299999999999999E-2</v>
      </c>
      <c r="J34" s="111">
        <f t="shared" si="0"/>
        <v>0</v>
      </c>
      <c r="K34" s="111">
        <f t="shared" si="1"/>
        <v>0</v>
      </c>
      <c r="P34" s="78"/>
      <c r="Q34" s="78"/>
      <c r="R34" s="78"/>
      <c r="S34" s="78"/>
    </row>
    <row r="35" spans="1:19" s="68" customFormat="1" ht="24.95" customHeight="1" x14ac:dyDescent="0.2">
      <c r="A35" s="304"/>
      <c r="B35" s="309"/>
      <c r="C35" s="110" t="s">
        <v>48</v>
      </c>
      <c r="D35" s="55"/>
      <c r="E35" s="77">
        <v>3.2099999999999997E-2</v>
      </c>
      <c r="F35" s="77">
        <v>2.7999999999999997E-2</v>
      </c>
      <c r="G35" s="56"/>
      <c r="H35" s="77">
        <v>5.6500000000000002E-2</v>
      </c>
      <c r="I35" s="77">
        <v>4.7199999999999999E-2</v>
      </c>
      <c r="J35" s="111">
        <f t="shared" si="0"/>
        <v>0</v>
      </c>
      <c r="K35" s="111">
        <f t="shared" si="1"/>
        <v>0</v>
      </c>
      <c r="P35" s="78"/>
      <c r="Q35" s="78"/>
      <c r="R35" s="78"/>
      <c r="S35" s="78"/>
    </row>
    <row r="36" spans="1:19" s="68" customFormat="1" ht="24.95" customHeight="1" thickBot="1" x14ac:dyDescent="0.25">
      <c r="A36" s="305"/>
      <c r="B36" s="310"/>
      <c r="C36" s="112" t="s">
        <v>49</v>
      </c>
      <c r="D36" s="58"/>
      <c r="E36" s="90">
        <v>3.2099999999999997E-2</v>
      </c>
      <c r="F36" s="90">
        <v>2.7999999999999997E-2</v>
      </c>
      <c r="G36" s="59"/>
      <c r="H36" s="90">
        <v>8.7499999999999994E-2</v>
      </c>
      <c r="I36" s="90">
        <v>7.6299999999999993E-2</v>
      </c>
      <c r="J36" s="113">
        <f t="shared" si="0"/>
        <v>0</v>
      </c>
      <c r="K36" s="113">
        <f t="shared" si="1"/>
        <v>0</v>
      </c>
      <c r="P36" s="78"/>
      <c r="Q36" s="78"/>
      <c r="R36" s="78"/>
      <c r="S36" s="78"/>
    </row>
  </sheetData>
  <sheetProtection algorithmName="SHA-512" hashValue="eG7Jv2rKYe+bY64R1P9gbvLkY2HD7VkVipuIJCcDijs9bMSL2pfJ8NfoUs12x2YaNEdXPrslcJuweyR+KfVZ0g==" saltValue="OY+gAO91kqd749xM2kGldg==" spinCount="100000" sheet="1" objects="1" scenarios="1" selectLockedCells="1"/>
  <mergeCells count="20">
    <mergeCell ref="A6:B6"/>
    <mergeCell ref="B13:B16"/>
    <mergeCell ref="B17:B20"/>
    <mergeCell ref="E11:F11"/>
    <mergeCell ref="H11:I11"/>
    <mergeCell ref="A13:A20"/>
    <mergeCell ref="G10:I10"/>
    <mergeCell ref="J10:K11"/>
    <mergeCell ref="A29:A36"/>
    <mergeCell ref="D11:D12"/>
    <mergeCell ref="G11:G12"/>
    <mergeCell ref="B29:B32"/>
    <mergeCell ref="B33:B36"/>
    <mergeCell ref="B25:B28"/>
    <mergeCell ref="A21:A28"/>
    <mergeCell ref="B21:B24"/>
    <mergeCell ref="A10:A12"/>
    <mergeCell ref="B10:B12"/>
    <mergeCell ref="C10:C12"/>
    <mergeCell ref="D10:F10"/>
  </mergeCells>
  <phoneticPr fontId="0" type="noConversion"/>
  <pageMargins left="0.39370078740157483" right="0.39370078740157483" top="0.78740157480314965" bottom="0.78740157480314965" header="0.31496062992125984" footer="0.31496062992125984"/>
  <pageSetup paperSize="9" scale="42" orientation="landscape" verticalDpi="0" r:id="rId1"/>
  <headerFooter>
    <oddFooter>&amp;L&amp;"Calibri,Itálico"&amp;9&amp;K01+000Simulação de cálculo do CRsubs - Risco dos Planos Dotais Mistos&amp;R&amp;"Calibri,Itálico"&amp;9&amp;K01+000&amp;D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01"/>
  <sheetViews>
    <sheetView showGridLines="0" zoomScale="75" zoomScaleNormal="75" workbookViewId="0">
      <selection activeCell="E15" sqref="E15"/>
    </sheetView>
  </sheetViews>
  <sheetFormatPr defaultRowHeight="12.75" x14ac:dyDescent="0.2"/>
  <cols>
    <col min="1" max="2" width="25.7109375" style="68" customWidth="1"/>
    <col min="3" max="3" width="32.7109375" style="68" customWidth="1"/>
    <col min="4" max="5" width="25.7109375" style="68" customWidth="1"/>
    <col min="6" max="7" width="16.7109375" style="68" customWidth="1"/>
    <col min="8" max="8" width="25.7109375" style="68" customWidth="1"/>
    <col min="9" max="9" width="16.7109375" style="68" customWidth="1"/>
    <col min="10" max="10" width="9.7109375" style="68" customWidth="1"/>
    <col min="11" max="11" width="7.7109375" style="68" customWidth="1"/>
    <col min="12" max="12" width="14" style="68" bestFit="1" customWidth="1"/>
    <col min="13" max="13" width="16.5703125" style="68" bestFit="1" customWidth="1"/>
    <col min="14" max="16384" width="9.140625" style="68"/>
  </cols>
  <sheetData>
    <row r="1" spans="1:16" s="65" customFormat="1" ht="24.95" customHeight="1" x14ac:dyDescent="0.2">
      <c r="A1" s="64" t="s">
        <v>10</v>
      </c>
      <c r="C1" s="64"/>
      <c r="E1" s="64"/>
      <c r="F1" s="64"/>
      <c r="G1" s="64"/>
      <c r="H1" s="64"/>
      <c r="I1" s="64"/>
    </row>
    <row r="2" spans="1:16" s="65" customFormat="1" ht="21.95" hidden="1" customHeight="1" x14ac:dyDescent="0.2">
      <c r="A2" s="66" t="s">
        <v>139</v>
      </c>
      <c r="C2" s="66"/>
      <c r="E2" s="66"/>
      <c r="F2" s="66"/>
      <c r="G2" s="66"/>
      <c r="H2" s="66"/>
      <c r="I2" s="66"/>
    </row>
    <row r="3" spans="1:16" s="65" customFormat="1" ht="21.95" customHeight="1" x14ac:dyDescent="0.2">
      <c r="A3" s="67" t="s">
        <v>161</v>
      </c>
      <c r="C3" s="67"/>
      <c r="E3" s="67"/>
      <c r="F3" s="67"/>
      <c r="G3" s="67"/>
      <c r="H3" s="67"/>
      <c r="I3" s="67"/>
    </row>
    <row r="4" spans="1:16" ht="20.100000000000001" customHeight="1" x14ac:dyDescent="0.2"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5" spans="1:16" ht="20.100000000000001" customHeight="1" x14ac:dyDescent="0.2"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</row>
    <row r="6" spans="1:16" ht="30" customHeight="1" x14ac:dyDescent="0.2">
      <c r="A6" s="326" t="s">
        <v>51</v>
      </c>
      <c r="B6" s="344"/>
      <c r="D6" s="326" t="s">
        <v>130</v>
      </c>
      <c r="E6" s="327"/>
      <c r="F6" s="94"/>
      <c r="G6" s="96"/>
      <c r="H6" s="349" t="s">
        <v>132</v>
      </c>
      <c r="I6" s="350"/>
      <c r="J6" s="350"/>
      <c r="K6" s="96"/>
      <c r="L6" s="96"/>
      <c r="M6" s="96"/>
      <c r="N6" s="96"/>
      <c r="O6" s="96"/>
    </row>
    <row r="7" spans="1:16" ht="24.95" customHeight="1" x14ac:dyDescent="0.2">
      <c r="A7" s="95" t="s">
        <v>0</v>
      </c>
      <c r="B7" s="70" t="s">
        <v>1</v>
      </c>
      <c r="D7" s="95" t="s">
        <v>0</v>
      </c>
      <c r="E7" s="166" t="s">
        <v>1</v>
      </c>
      <c r="F7" s="105"/>
      <c r="G7" s="96"/>
      <c r="H7" s="168" t="s">
        <v>0</v>
      </c>
      <c r="I7" s="347" t="s">
        <v>1</v>
      </c>
      <c r="J7" s="348"/>
      <c r="K7" s="96"/>
      <c r="L7" s="96"/>
      <c r="M7" s="96"/>
      <c r="N7" s="96"/>
      <c r="O7" s="96"/>
    </row>
    <row r="8" spans="1:16" ht="24.95" customHeight="1" x14ac:dyDescent="0.2">
      <c r="A8" s="72">
        <f>D8+H8</f>
        <v>0</v>
      </c>
      <c r="B8" s="175">
        <f>E8+I8</f>
        <v>0</v>
      </c>
      <c r="D8" s="72">
        <f>SUMPRODUCT(E21:E44,F21:F44) + SUMPRODUCT(E15:E20,F15:F20)</f>
        <v>0</v>
      </c>
      <c r="E8" s="175">
        <f>SUMPRODUCT(E21:E44,G21:G44) + SUMPRODUCT(E15:E20,G15:G20)</f>
        <v>0</v>
      </c>
      <c r="F8" s="137"/>
      <c r="G8" s="96"/>
      <c r="H8" s="72">
        <f>SUMPRODUCT(H21:H44,I21:I44) + SUMPRODUCT(H15:H20,I15:I20)</f>
        <v>0</v>
      </c>
      <c r="I8" s="345">
        <f>SUMPRODUCT(H21:H44,J21:J44) + SUMPRODUCT(H15:H20,J15:J20)</f>
        <v>0</v>
      </c>
      <c r="J8" s="346"/>
      <c r="K8" s="96"/>
      <c r="L8" s="96"/>
      <c r="M8" s="96"/>
      <c r="N8" s="96"/>
      <c r="O8" s="96"/>
    </row>
    <row r="9" spans="1:16" ht="24.95" customHeight="1" x14ac:dyDescent="0.2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</row>
    <row r="10" spans="1:16" ht="80.099999999999994" customHeight="1" x14ac:dyDescent="0.2"/>
    <row r="11" spans="1:16" ht="30" customHeight="1" x14ac:dyDescent="0.2"/>
    <row r="12" spans="1:16" ht="45" customHeight="1" x14ac:dyDescent="0.2">
      <c r="A12" s="334" t="s">
        <v>126</v>
      </c>
      <c r="B12" s="334" t="s">
        <v>131</v>
      </c>
      <c r="C12" s="336" t="s">
        <v>133</v>
      </c>
      <c r="D12" s="334" t="s">
        <v>110</v>
      </c>
      <c r="E12" s="328" t="s">
        <v>75</v>
      </c>
      <c r="F12" s="329"/>
      <c r="G12" s="330"/>
      <c r="H12" s="328" t="s">
        <v>76</v>
      </c>
      <c r="I12" s="329"/>
      <c r="J12" s="329"/>
      <c r="K12" s="351"/>
      <c r="L12" s="114"/>
      <c r="M12" s="114"/>
      <c r="N12" s="114"/>
    </row>
    <row r="13" spans="1:16" ht="50.1" customHeight="1" x14ac:dyDescent="0.2">
      <c r="A13" s="334"/>
      <c r="B13" s="334"/>
      <c r="C13" s="337"/>
      <c r="D13" s="334"/>
      <c r="E13" s="334" t="s">
        <v>111</v>
      </c>
      <c r="F13" s="328" t="s">
        <v>112</v>
      </c>
      <c r="G13" s="329"/>
      <c r="H13" s="334" t="s">
        <v>113</v>
      </c>
      <c r="I13" s="328" t="s">
        <v>114</v>
      </c>
      <c r="J13" s="329"/>
      <c r="K13" s="351"/>
      <c r="L13" s="114"/>
      <c r="M13" s="114"/>
      <c r="N13" s="114"/>
    </row>
    <row r="14" spans="1:16" ht="30" customHeight="1" thickBot="1" x14ac:dyDescent="0.25">
      <c r="A14" s="335"/>
      <c r="B14" s="335"/>
      <c r="C14" s="338"/>
      <c r="D14" s="335"/>
      <c r="E14" s="339"/>
      <c r="F14" s="115" t="s">
        <v>0</v>
      </c>
      <c r="G14" s="167" t="s">
        <v>1</v>
      </c>
      <c r="H14" s="339"/>
      <c r="I14" s="115" t="s">
        <v>0</v>
      </c>
      <c r="J14" s="361" t="s">
        <v>1</v>
      </c>
      <c r="K14" s="362"/>
      <c r="L14" s="114"/>
      <c r="M14" s="114"/>
      <c r="N14" s="114"/>
    </row>
    <row r="15" spans="1:16" ht="24.95" customHeight="1" x14ac:dyDescent="0.2">
      <c r="A15" s="323" t="s">
        <v>127</v>
      </c>
      <c r="B15" s="356" t="s">
        <v>4</v>
      </c>
      <c r="C15" s="331" t="s">
        <v>53</v>
      </c>
      <c r="D15" s="122" t="s">
        <v>62</v>
      </c>
      <c r="E15" s="63"/>
      <c r="F15" s="126">
        <v>5.9999999999999995E-4</v>
      </c>
      <c r="G15" s="163">
        <v>5.0000000000000001E-4</v>
      </c>
      <c r="H15" s="63"/>
      <c r="I15" s="126">
        <v>7.000000000000001E-4</v>
      </c>
      <c r="J15" s="353">
        <v>5.9999999999999995E-4</v>
      </c>
      <c r="K15" s="353"/>
      <c r="L15" s="114"/>
      <c r="M15" s="114"/>
      <c r="N15" s="114"/>
    </row>
    <row r="16" spans="1:16" ht="24.95" customHeight="1" thickBot="1" x14ac:dyDescent="0.25">
      <c r="A16" s="324"/>
      <c r="B16" s="342"/>
      <c r="C16" s="332"/>
      <c r="D16" s="120" t="s">
        <v>61</v>
      </c>
      <c r="E16" s="62"/>
      <c r="F16" s="127">
        <v>2.8000000000000004E-3</v>
      </c>
      <c r="G16" s="162">
        <v>2.0999999999999999E-3</v>
      </c>
      <c r="H16" s="62"/>
      <c r="I16" s="127">
        <v>3.0999999999999999E-3</v>
      </c>
      <c r="J16" s="352">
        <v>2.3E-3</v>
      </c>
      <c r="K16" s="352"/>
      <c r="L16" s="114"/>
      <c r="M16" s="114"/>
      <c r="N16" s="114"/>
    </row>
    <row r="17" spans="1:14" ht="24.95" customHeight="1" x14ac:dyDescent="0.2">
      <c r="A17" s="324"/>
      <c r="B17" s="323" t="s">
        <v>5</v>
      </c>
      <c r="C17" s="331" t="s">
        <v>6</v>
      </c>
      <c r="D17" s="122" t="s">
        <v>62</v>
      </c>
      <c r="E17" s="63"/>
      <c r="F17" s="126">
        <v>1.21E-2</v>
      </c>
      <c r="G17" s="163">
        <v>1.0700000000000001E-2</v>
      </c>
      <c r="H17" s="63"/>
      <c r="I17" s="126">
        <v>1.47E-2</v>
      </c>
      <c r="J17" s="353">
        <v>1.2800000000000001E-2</v>
      </c>
      <c r="K17" s="353"/>
      <c r="L17" s="114"/>
      <c r="M17" s="114"/>
      <c r="N17" s="114"/>
    </row>
    <row r="18" spans="1:14" ht="24.95" customHeight="1" thickBot="1" x14ac:dyDescent="0.25">
      <c r="A18" s="324"/>
      <c r="B18" s="324"/>
      <c r="C18" s="332"/>
      <c r="D18" s="120" t="s">
        <v>61</v>
      </c>
      <c r="E18" s="62"/>
      <c r="F18" s="127">
        <v>2.2099999999999998E-2</v>
      </c>
      <c r="G18" s="162">
        <v>1.9400000000000001E-2</v>
      </c>
      <c r="H18" s="62"/>
      <c r="I18" s="127">
        <v>2.2700000000000001E-2</v>
      </c>
      <c r="J18" s="352">
        <v>1.9900000000000001E-2</v>
      </c>
      <c r="K18" s="352"/>
      <c r="L18" s="114"/>
      <c r="M18" s="114"/>
      <c r="N18" s="114"/>
    </row>
    <row r="19" spans="1:14" ht="24.95" customHeight="1" x14ac:dyDescent="0.2">
      <c r="A19" s="324"/>
      <c r="B19" s="324"/>
      <c r="C19" s="331" t="s">
        <v>7</v>
      </c>
      <c r="D19" s="122" t="s">
        <v>62</v>
      </c>
      <c r="E19" s="63"/>
      <c r="F19" s="126">
        <v>5.4000000000000003E-3</v>
      </c>
      <c r="G19" s="163">
        <v>4.7999999999999996E-3</v>
      </c>
      <c r="H19" s="63"/>
      <c r="I19" s="126">
        <v>7.4000000000000003E-3</v>
      </c>
      <c r="J19" s="353">
        <v>6.7000000000000002E-3</v>
      </c>
      <c r="K19" s="353"/>
      <c r="L19" s="114"/>
      <c r="M19" s="114"/>
      <c r="N19" s="114"/>
    </row>
    <row r="20" spans="1:14" ht="24.95" customHeight="1" thickBot="1" x14ac:dyDescent="0.25">
      <c r="A20" s="325"/>
      <c r="B20" s="325"/>
      <c r="C20" s="332"/>
      <c r="D20" s="120" t="s">
        <v>61</v>
      </c>
      <c r="E20" s="62"/>
      <c r="F20" s="127">
        <v>1.09E-2</v>
      </c>
      <c r="G20" s="162">
        <v>9.4999999999999998E-3</v>
      </c>
      <c r="H20" s="62"/>
      <c r="I20" s="127">
        <v>1.21E-2</v>
      </c>
      <c r="J20" s="352">
        <v>1.06E-2</v>
      </c>
      <c r="K20" s="352"/>
      <c r="L20" s="114"/>
      <c r="M20" s="114"/>
      <c r="N20" s="114"/>
    </row>
    <row r="21" spans="1:14" ht="24.95" customHeight="1" x14ac:dyDescent="0.2">
      <c r="A21" s="323" t="s">
        <v>128</v>
      </c>
      <c r="B21" s="340" t="s">
        <v>4</v>
      </c>
      <c r="C21" s="343" t="s">
        <v>53</v>
      </c>
      <c r="D21" s="116" t="s">
        <v>54</v>
      </c>
      <c r="E21" s="60"/>
      <c r="F21" s="117">
        <v>1.5E-3</v>
      </c>
      <c r="G21" s="117">
        <v>1.1999999999999999E-3</v>
      </c>
      <c r="H21" s="60"/>
      <c r="I21" s="117">
        <v>2.3999999999999998E-3</v>
      </c>
      <c r="J21" s="357">
        <v>2E-3</v>
      </c>
      <c r="K21" s="358"/>
      <c r="L21" s="114"/>
      <c r="M21" s="114"/>
      <c r="N21" s="114"/>
    </row>
    <row r="22" spans="1:14" ht="24.95" customHeight="1" x14ac:dyDescent="0.2">
      <c r="A22" s="324"/>
      <c r="B22" s="341"/>
      <c r="C22" s="333"/>
      <c r="D22" s="118" t="s">
        <v>55</v>
      </c>
      <c r="E22" s="61"/>
      <c r="F22" s="119">
        <v>4.3E-3</v>
      </c>
      <c r="G22" s="165">
        <v>2.5000000000000001E-3</v>
      </c>
      <c r="H22" s="61"/>
      <c r="I22" s="119">
        <v>6.1999999999999998E-3</v>
      </c>
      <c r="J22" s="357">
        <v>3.8E-3</v>
      </c>
      <c r="K22" s="358"/>
      <c r="L22" s="114"/>
      <c r="M22" s="114"/>
      <c r="N22" s="114"/>
    </row>
    <row r="23" spans="1:14" ht="24.95" customHeight="1" x14ac:dyDescent="0.2">
      <c r="A23" s="324"/>
      <c r="B23" s="341"/>
      <c r="C23" s="333"/>
      <c r="D23" s="118" t="s">
        <v>56</v>
      </c>
      <c r="E23" s="61"/>
      <c r="F23" s="119">
        <v>9.3999999999999986E-3</v>
      </c>
      <c r="G23" s="165">
        <v>6.8999999999999999E-3</v>
      </c>
      <c r="H23" s="61"/>
      <c r="I23" s="119">
        <v>1.18E-2</v>
      </c>
      <c r="J23" s="357">
        <v>8.8999999999999999E-3</v>
      </c>
      <c r="K23" s="358"/>
      <c r="L23" s="114"/>
      <c r="M23" s="114"/>
      <c r="N23" s="114"/>
    </row>
    <row r="24" spans="1:14" ht="24.95" customHeight="1" x14ac:dyDescent="0.2">
      <c r="A24" s="324"/>
      <c r="B24" s="341"/>
      <c r="C24" s="333"/>
      <c r="D24" s="118" t="s">
        <v>57</v>
      </c>
      <c r="E24" s="61"/>
      <c r="F24" s="119">
        <v>1.7600000000000001E-2</v>
      </c>
      <c r="G24" s="165">
        <v>1.37E-2</v>
      </c>
      <c r="H24" s="61"/>
      <c r="I24" s="119">
        <v>1.9799999999999998E-2</v>
      </c>
      <c r="J24" s="357">
        <v>1.6E-2</v>
      </c>
      <c r="K24" s="358"/>
      <c r="L24" s="114"/>
      <c r="M24" s="114"/>
      <c r="N24" s="114"/>
    </row>
    <row r="25" spans="1:14" ht="24.95" customHeight="1" x14ac:dyDescent="0.2">
      <c r="A25" s="324"/>
      <c r="B25" s="341"/>
      <c r="C25" s="333"/>
      <c r="D25" s="118" t="s">
        <v>58</v>
      </c>
      <c r="E25" s="61"/>
      <c r="F25" s="119">
        <v>2.7999999999999997E-2</v>
      </c>
      <c r="G25" s="165">
        <v>2.29E-2</v>
      </c>
      <c r="H25" s="61"/>
      <c r="I25" s="119">
        <v>2.9900000000000003E-2</v>
      </c>
      <c r="J25" s="357">
        <v>2.5099999999999997E-2</v>
      </c>
      <c r="K25" s="358"/>
      <c r="L25" s="114"/>
      <c r="M25" s="114"/>
      <c r="N25" s="114"/>
    </row>
    <row r="26" spans="1:14" ht="24.95" customHeight="1" x14ac:dyDescent="0.2">
      <c r="A26" s="324"/>
      <c r="B26" s="341"/>
      <c r="C26" s="333"/>
      <c r="D26" s="118" t="s">
        <v>59</v>
      </c>
      <c r="E26" s="61"/>
      <c r="F26" s="119">
        <v>4.3299999999999998E-2</v>
      </c>
      <c r="G26" s="165">
        <v>3.6400000000000002E-2</v>
      </c>
      <c r="H26" s="61"/>
      <c r="I26" s="119">
        <v>4.4800000000000006E-2</v>
      </c>
      <c r="J26" s="357">
        <v>3.7699999999999997E-2</v>
      </c>
      <c r="K26" s="358"/>
      <c r="L26" s="114"/>
      <c r="M26" s="114"/>
      <c r="N26" s="114"/>
    </row>
    <row r="27" spans="1:14" ht="24.95" customHeight="1" x14ac:dyDescent="0.2">
      <c r="A27" s="324"/>
      <c r="B27" s="341"/>
      <c r="C27" s="333"/>
      <c r="D27" s="118" t="s">
        <v>60</v>
      </c>
      <c r="E27" s="61"/>
      <c r="F27" s="119">
        <v>6.1900000000000004E-2</v>
      </c>
      <c r="G27" s="165">
        <v>5.3899999999999997E-2</v>
      </c>
      <c r="H27" s="61"/>
      <c r="I27" s="119">
        <v>6.2300000000000001E-2</v>
      </c>
      <c r="J27" s="357">
        <v>5.4299999999999994E-2</v>
      </c>
      <c r="K27" s="358"/>
      <c r="L27" s="114"/>
      <c r="M27" s="114"/>
      <c r="N27" s="114"/>
    </row>
    <row r="28" spans="1:14" ht="24.95" customHeight="1" thickBot="1" x14ac:dyDescent="0.25">
      <c r="A28" s="324"/>
      <c r="B28" s="342"/>
      <c r="C28" s="332"/>
      <c r="D28" s="120" t="s">
        <v>61</v>
      </c>
      <c r="E28" s="62"/>
      <c r="F28" s="121">
        <v>0.1003</v>
      </c>
      <c r="G28" s="121">
        <v>8.929999999999999E-2</v>
      </c>
      <c r="H28" s="62"/>
      <c r="I28" s="121">
        <v>0.10099999999999999</v>
      </c>
      <c r="J28" s="354">
        <v>9.8000000000000004E-2</v>
      </c>
      <c r="K28" s="355"/>
      <c r="L28" s="114"/>
      <c r="M28" s="114"/>
      <c r="N28" s="114"/>
    </row>
    <row r="29" spans="1:14" ht="24.95" customHeight="1" x14ac:dyDescent="0.2">
      <c r="A29" s="324"/>
      <c r="B29" s="323" t="s">
        <v>5</v>
      </c>
      <c r="C29" s="331" t="s">
        <v>6</v>
      </c>
      <c r="D29" s="122" t="s">
        <v>54</v>
      </c>
      <c r="E29" s="63"/>
      <c r="F29" s="123">
        <v>2.46E-2</v>
      </c>
      <c r="G29" s="123">
        <v>2.1899999999999999E-2</v>
      </c>
      <c r="H29" s="63"/>
      <c r="I29" s="123">
        <v>4.4199999999999996E-2</v>
      </c>
      <c r="J29" s="359">
        <v>3.8900000000000004E-2</v>
      </c>
      <c r="K29" s="360"/>
      <c r="L29" s="114"/>
      <c r="M29" s="114"/>
      <c r="N29" s="114"/>
    </row>
    <row r="30" spans="1:14" ht="24.95" customHeight="1" x14ac:dyDescent="0.2">
      <c r="A30" s="324"/>
      <c r="B30" s="324"/>
      <c r="C30" s="333"/>
      <c r="D30" s="118" t="s">
        <v>55</v>
      </c>
      <c r="E30" s="61"/>
      <c r="F30" s="119">
        <v>3.3000000000000002E-2</v>
      </c>
      <c r="G30" s="165">
        <v>2.8799999999999999E-2</v>
      </c>
      <c r="H30" s="61"/>
      <c r="I30" s="119">
        <v>4.9100000000000005E-2</v>
      </c>
      <c r="J30" s="357">
        <v>4.3099999999999999E-2</v>
      </c>
      <c r="K30" s="358"/>
      <c r="L30" s="114"/>
      <c r="M30" s="114"/>
      <c r="N30" s="114"/>
    </row>
    <row r="31" spans="1:14" ht="24.95" customHeight="1" x14ac:dyDescent="0.2">
      <c r="A31" s="324"/>
      <c r="B31" s="324"/>
      <c r="C31" s="333"/>
      <c r="D31" s="118" t="s">
        <v>56</v>
      </c>
      <c r="E31" s="61"/>
      <c r="F31" s="119">
        <v>4.3299999999999998E-2</v>
      </c>
      <c r="G31" s="165">
        <v>3.73E-2</v>
      </c>
      <c r="H31" s="61"/>
      <c r="I31" s="119">
        <v>5.3899999999999997E-2</v>
      </c>
      <c r="J31" s="357">
        <v>4.6600000000000003E-2</v>
      </c>
      <c r="K31" s="358"/>
      <c r="L31" s="114"/>
      <c r="M31" s="114"/>
      <c r="N31" s="114"/>
    </row>
    <row r="32" spans="1:14" ht="24.95" customHeight="1" x14ac:dyDescent="0.2">
      <c r="A32" s="324"/>
      <c r="B32" s="324"/>
      <c r="C32" s="333"/>
      <c r="D32" s="118" t="s">
        <v>57</v>
      </c>
      <c r="E32" s="61"/>
      <c r="F32" s="119">
        <v>5.6600000000000004E-2</v>
      </c>
      <c r="G32" s="165">
        <v>4.8600000000000004E-2</v>
      </c>
      <c r="H32" s="61"/>
      <c r="I32" s="119">
        <v>6.1900000000000004E-2</v>
      </c>
      <c r="J32" s="357">
        <v>5.3899999999999997E-2</v>
      </c>
      <c r="K32" s="358"/>
      <c r="L32" s="114"/>
      <c r="M32" s="114"/>
      <c r="N32" s="114"/>
    </row>
    <row r="33" spans="1:14" ht="24.95" customHeight="1" x14ac:dyDescent="0.2">
      <c r="A33" s="324"/>
      <c r="B33" s="324"/>
      <c r="C33" s="333"/>
      <c r="D33" s="118" t="s">
        <v>58</v>
      </c>
      <c r="E33" s="61"/>
      <c r="F33" s="119">
        <v>7.4099999999999999E-2</v>
      </c>
      <c r="G33" s="165">
        <v>6.3700000000000007E-2</v>
      </c>
      <c r="H33" s="61"/>
      <c r="I33" s="119">
        <v>7.5999999999999998E-2</v>
      </c>
      <c r="J33" s="357">
        <v>6.4500000000000002E-2</v>
      </c>
      <c r="K33" s="358"/>
      <c r="L33" s="114"/>
      <c r="M33" s="114"/>
      <c r="N33" s="114"/>
    </row>
    <row r="34" spans="1:14" ht="24.95" customHeight="1" x14ac:dyDescent="0.2">
      <c r="A34" s="324"/>
      <c r="B34" s="324"/>
      <c r="C34" s="333"/>
      <c r="D34" s="118" t="s">
        <v>59</v>
      </c>
      <c r="E34" s="61"/>
      <c r="F34" s="119">
        <v>8.9900000000000008E-2</v>
      </c>
      <c r="G34" s="165">
        <v>7.8600000000000003E-2</v>
      </c>
      <c r="H34" s="61"/>
      <c r="I34" s="119">
        <v>9.8400000000000001E-2</v>
      </c>
      <c r="J34" s="357">
        <v>8.5600000000000009E-2</v>
      </c>
      <c r="K34" s="358"/>
      <c r="L34" s="114"/>
      <c r="M34" s="114"/>
      <c r="N34" s="114"/>
    </row>
    <row r="35" spans="1:14" ht="24.95" customHeight="1" x14ac:dyDescent="0.2">
      <c r="A35" s="324"/>
      <c r="B35" s="324"/>
      <c r="C35" s="333"/>
      <c r="D35" s="118" t="s">
        <v>60</v>
      </c>
      <c r="E35" s="61"/>
      <c r="F35" s="119">
        <v>0.1106</v>
      </c>
      <c r="G35" s="165">
        <v>9.6600000000000005E-2</v>
      </c>
      <c r="H35" s="61"/>
      <c r="I35" s="119">
        <v>0.11939999999999999</v>
      </c>
      <c r="J35" s="357">
        <v>0.10439999999999999</v>
      </c>
      <c r="K35" s="358"/>
      <c r="L35" s="114"/>
      <c r="M35" s="114"/>
      <c r="N35" s="114"/>
    </row>
    <row r="36" spans="1:14" ht="24.95" customHeight="1" thickBot="1" x14ac:dyDescent="0.25">
      <c r="A36" s="324"/>
      <c r="B36" s="324"/>
      <c r="C36" s="332"/>
      <c r="D36" s="120" t="s">
        <v>61</v>
      </c>
      <c r="E36" s="62"/>
      <c r="F36" s="121">
        <v>0.14230000000000001</v>
      </c>
      <c r="G36" s="121">
        <v>0.1234</v>
      </c>
      <c r="H36" s="62"/>
      <c r="I36" s="121">
        <v>0.1459</v>
      </c>
      <c r="J36" s="354">
        <v>0.1394</v>
      </c>
      <c r="K36" s="355"/>
      <c r="L36" s="114"/>
      <c r="M36" s="114"/>
      <c r="N36" s="114"/>
    </row>
    <row r="37" spans="1:14" ht="24.95" customHeight="1" x14ac:dyDescent="0.2">
      <c r="A37" s="324"/>
      <c r="B37" s="324"/>
      <c r="C37" s="331" t="s">
        <v>7</v>
      </c>
      <c r="D37" s="122" t="s">
        <v>54</v>
      </c>
      <c r="E37" s="63"/>
      <c r="F37" s="123">
        <v>9.7999999999999997E-3</v>
      </c>
      <c r="G37" s="123">
        <v>8.6E-3</v>
      </c>
      <c r="H37" s="63"/>
      <c r="I37" s="123">
        <v>2.2499999999999999E-2</v>
      </c>
      <c r="J37" s="359">
        <v>1.9599999999999999E-2</v>
      </c>
      <c r="K37" s="360"/>
      <c r="L37" s="114"/>
      <c r="M37" s="114"/>
      <c r="N37" s="114"/>
    </row>
    <row r="38" spans="1:14" ht="24.95" customHeight="1" x14ac:dyDescent="0.2">
      <c r="A38" s="324"/>
      <c r="B38" s="324"/>
      <c r="C38" s="333"/>
      <c r="D38" s="118" t="s">
        <v>55</v>
      </c>
      <c r="E38" s="61"/>
      <c r="F38" s="119">
        <v>1.47E-2</v>
      </c>
      <c r="G38" s="165">
        <v>1.2800000000000001E-2</v>
      </c>
      <c r="H38" s="61"/>
      <c r="I38" s="119">
        <v>2.7300000000000001E-2</v>
      </c>
      <c r="J38" s="357">
        <v>2.4E-2</v>
      </c>
      <c r="K38" s="358"/>
      <c r="L38" s="114"/>
      <c r="M38" s="114"/>
      <c r="N38" s="114"/>
    </row>
    <row r="39" spans="1:14" ht="24.95" customHeight="1" x14ac:dyDescent="0.2">
      <c r="A39" s="324"/>
      <c r="B39" s="324"/>
      <c r="C39" s="333"/>
      <c r="D39" s="118" t="s">
        <v>56</v>
      </c>
      <c r="E39" s="61"/>
      <c r="F39" s="119">
        <v>2.2000000000000002E-2</v>
      </c>
      <c r="G39" s="165">
        <v>1.8799999999999997E-2</v>
      </c>
      <c r="H39" s="61"/>
      <c r="I39" s="119">
        <v>3.4099999999999998E-2</v>
      </c>
      <c r="J39" s="357">
        <v>2.9600000000000001E-2</v>
      </c>
      <c r="K39" s="358"/>
      <c r="L39" s="114"/>
      <c r="M39" s="114"/>
      <c r="N39" s="114"/>
    </row>
    <row r="40" spans="1:14" ht="24.95" customHeight="1" x14ac:dyDescent="0.2">
      <c r="A40" s="324"/>
      <c r="B40" s="324"/>
      <c r="C40" s="333"/>
      <c r="D40" s="118" t="s">
        <v>57</v>
      </c>
      <c r="E40" s="61"/>
      <c r="F40" s="119">
        <v>3.1800000000000002E-2</v>
      </c>
      <c r="G40" s="165">
        <v>2.7000000000000003E-2</v>
      </c>
      <c r="H40" s="61"/>
      <c r="I40" s="119">
        <v>4.0599999999999997E-2</v>
      </c>
      <c r="J40" s="357">
        <v>3.5200000000000002E-2</v>
      </c>
      <c r="K40" s="358"/>
      <c r="L40" s="114"/>
      <c r="M40" s="114"/>
      <c r="N40" s="114"/>
    </row>
    <row r="41" spans="1:14" ht="24.95" customHeight="1" x14ac:dyDescent="0.2">
      <c r="A41" s="324"/>
      <c r="B41" s="324"/>
      <c r="C41" s="333"/>
      <c r="D41" s="118" t="s">
        <v>58</v>
      </c>
      <c r="E41" s="61"/>
      <c r="F41" s="119">
        <v>4.5499999999999999E-2</v>
      </c>
      <c r="G41" s="165">
        <v>3.9199999999999999E-2</v>
      </c>
      <c r="H41" s="61"/>
      <c r="I41" s="119">
        <v>4.9800000000000004E-2</v>
      </c>
      <c r="J41" s="357">
        <v>4.3700000000000003E-2</v>
      </c>
      <c r="K41" s="358"/>
      <c r="L41" s="114"/>
      <c r="M41" s="114"/>
      <c r="N41" s="114"/>
    </row>
    <row r="42" spans="1:14" ht="24.95" customHeight="1" x14ac:dyDescent="0.2">
      <c r="A42" s="324"/>
      <c r="B42" s="324"/>
      <c r="C42" s="333"/>
      <c r="D42" s="118" t="s">
        <v>59</v>
      </c>
      <c r="E42" s="61"/>
      <c r="F42" s="119">
        <v>6.2600000000000003E-2</v>
      </c>
      <c r="G42" s="165">
        <v>5.4699999999999999E-2</v>
      </c>
      <c r="H42" s="61"/>
      <c r="I42" s="119">
        <v>6.2899999999999998E-2</v>
      </c>
      <c r="J42" s="357">
        <v>5.5300000000000002E-2</v>
      </c>
      <c r="K42" s="358"/>
      <c r="L42" s="114"/>
      <c r="M42" s="114"/>
      <c r="N42" s="114"/>
    </row>
    <row r="43" spans="1:14" ht="24.95" customHeight="1" x14ac:dyDescent="0.2">
      <c r="A43" s="324"/>
      <c r="B43" s="324"/>
      <c r="C43" s="333"/>
      <c r="D43" s="118" t="s">
        <v>60</v>
      </c>
      <c r="E43" s="61"/>
      <c r="F43" s="119">
        <v>8.2100000000000006E-2</v>
      </c>
      <c r="G43" s="165">
        <v>7.22E-2</v>
      </c>
      <c r="H43" s="61"/>
      <c r="I43" s="119">
        <v>8.7499999999999994E-2</v>
      </c>
      <c r="J43" s="357">
        <v>7.9100000000000004E-2</v>
      </c>
      <c r="K43" s="358"/>
      <c r="L43" s="114"/>
      <c r="M43" s="114"/>
      <c r="N43" s="114"/>
    </row>
    <row r="44" spans="1:14" ht="24.95" customHeight="1" thickBot="1" x14ac:dyDescent="0.25">
      <c r="A44" s="325"/>
      <c r="B44" s="325"/>
      <c r="C44" s="332"/>
      <c r="D44" s="120" t="s">
        <v>61</v>
      </c>
      <c r="E44" s="62"/>
      <c r="F44" s="121">
        <v>0.11960000000000001</v>
      </c>
      <c r="G44" s="121">
        <v>0.1048</v>
      </c>
      <c r="H44" s="62"/>
      <c r="I44" s="121">
        <v>0.12990000000000002</v>
      </c>
      <c r="J44" s="354">
        <v>0.115</v>
      </c>
      <c r="K44" s="355"/>
      <c r="L44" s="124"/>
      <c r="M44" s="114"/>
      <c r="N44" s="114"/>
    </row>
    <row r="45" spans="1:14" ht="30" customHeight="1" x14ac:dyDescent="0.2"/>
    <row r="46" spans="1:14" x14ac:dyDescent="0.2">
      <c r="B46" s="114"/>
      <c r="C46" s="114"/>
      <c r="D46" s="114"/>
      <c r="E46" s="114"/>
      <c r="F46" s="114"/>
      <c r="G46" s="114"/>
      <c r="H46" s="114"/>
      <c r="I46" s="114"/>
      <c r="J46" s="114"/>
      <c r="K46" s="128"/>
      <c r="L46" s="114"/>
      <c r="M46" s="114"/>
      <c r="N46" s="114"/>
    </row>
    <row r="47" spans="1:14" x14ac:dyDescent="0.2">
      <c r="B47" s="114"/>
      <c r="C47" s="114"/>
      <c r="D47" s="114"/>
      <c r="E47" s="114"/>
      <c r="F47" s="114"/>
      <c r="G47" s="114"/>
      <c r="H47" s="114"/>
      <c r="I47" s="114"/>
      <c r="J47" s="114"/>
      <c r="K47" s="128"/>
      <c r="L47" s="114"/>
      <c r="M47" s="114"/>
      <c r="N47" s="114"/>
    </row>
    <row r="48" spans="1:14" x14ac:dyDescent="0.2">
      <c r="B48" s="114"/>
      <c r="C48" s="114"/>
      <c r="D48" s="114"/>
      <c r="E48" s="114"/>
      <c r="F48" s="114"/>
      <c r="G48" s="114"/>
      <c r="H48" s="114"/>
      <c r="I48" s="114"/>
      <c r="J48" s="114"/>
      <c r="K48" s="128"/>
      <c r="L48" s="114"/>
      <c r="M48" s="114"/>
      <c r="N48" s="114"/>
    </row>
    <row r="49" spans="2:14" x14ac:dyDescent="0.2">
      <c r="B49" s="114"/>
      <c r="C49" s="114"/>
      <c r="D49" s="114"/>
      <c r="E49" s="114"/>
      <c r="F49" s="114"/>
      <c r="G49" s="114"/>
      <c r="H49" s="114"/>
      <c r="I49" s="114"/>
      <c r="J49" s="114"/>
      <c r="K49" s="128"/>
      <c r="L49" s="114"/>
      <c r="M49" s="114"/>
      <c r="N49" s="114"/>
    </row>
    <row r="50" spans="2:14" x14ac:dyDescent="0.2">
      <c r="B50" s="114"/>
      <c r="C50" s="114"/>
      <c r="D50" s="114"/>
      <c r="E50" s="114"/>
      <c r="F50" s="114"/>
      <c r="G50" s="114"/>
      <c r="H50" s="114"/>
      <c r="I50" s="114"/>
      <c r="J50" s="114"/>
      <c r="K50" s="128"/>
      <c r="L50" s="114"/>
      <c r="M50" s="114"/>
      <c r="N50" s="114"/>
    </row>
    <row r="51" spans="2:14" x14ac:dyDescent="0.2">
      <c r="B51" s="114"/>
      <c r="C51" s="114"/>
      <c r="D51" s="114"/>
      <c r="E51" s="114"/>
      <c r="F51" s="114"/>
      <c r="G51" s="114"/>
      <c r="H51" s="114"/>
      <c r="I51" s="114"/>
      <c r="J51" s="114"/>
      <c r="K51" s="128"/>
      <c r="L51" s="114"/>
      <c r="M51" s="114"/>
      <c r="N51" s="114"/>
    </row>
    <row r="52" spans="2:14" x14ac:dyDescent="0.2">
      <c r="B52" s="114"/>
      <c r="C52" s="114"/>
      <c r="D52" s="114"/>
      <c r="E52" s="114"/>
      <c r="F52" s="114"/>
      <c r="G52" s="114"/>
      <c r="H52" s="114"/>
      <c r="I52" s="114"/>
      <c r="J52" s="114"/>
      <c r="K52" s="128"/>
      <c r="L52" s="114"/>
      <c r="M52" s="114"/>
      <c r="N52" s="114"/>
    </row>
    <row r="53" spans="2:14" x14ac:dyDescent="0.2">
      <c r="B53" s="114"/>
      <c r="C53" s="114"/>
      <c r="D53" s="114"/>
      <c r="E53" s="114"/>
      <c r="F53" s="114"/>
      <c r="G53" s="114"/>
      <c r="H53" s="114"/>
      <c r="I53" s="114"/>
      <c r="J53" s="114"/>
      <c r="K53" s="128"/>
      <c r="L53" s="114"/>
      <c r="M53" s="114"/>
      <c r="N53" s="114"/>
    </row>
    <row r="54" spans="2:14" x14ac:dyDescent="0.2">
      <c r="B54" s="114"/>
      <c r="C54" s="114"/>
      <c r="D54" s="114"/>
      <c r="E54" s="114"/>
      <c r="F54" s="114"/>
      <c r="G54" s="114"/>
      <c r="H54" s="114"/>
      <c r="I54" s="114"/>
      <c r="J54" s="114"/>
      <c r="K54" s="128"/>
      <c r="L54" s="114"/>
      <c r="M54" s="114"/>
      <c r="N54" s="114"/>
    </row>
    <row r="55" spans="2:14" x14ac:dyDescent="0.2">
      <c r="B55" s="114"/>
      <c r="C55" s="114"/>
      <c r="D55" s="114"/>
      <c r="E55" s="114"/>
      <c r="F55" s="114"/>
      <c r="G55" s="114"/>
      <c r="H55" s="114"/>
      <c r="I55" s="114"/>
      <c r="J55" s="114"/>
      <c r="K55" s="128"/>
      <c r="L55" s="114"/>
      <c r="M55" s="114"/>
      <c r="N55" s="114"/>
    </row>
    <row r="56" spans="2:14" x14ac:dyDescent="0.2">
      <c r="B56" s="114"/>
      <c r="C56" s="114"/>
      <c r="D56" s="114"/>
      <c r="E56" s="114"/>
      <c r="F56" s="114"/>
      <c r="G56" s="114"/>
      <c r="H56" s="114"/>
      <c r="I56" s="114"/>
      <c r="J56" s="114"/>
      <c r="K56" s="128"/>
      <c r="L56" s="114"/>
      <c r="M56" s="114"/>
      <c r="N56" s="114"/>
    </row>
    <row r="57" spans="2:14" x14ac:dyDescent="0.2">
      <c r="B57" s="114"/>
      <c r="C57" s="114"/>
      <c r="D57" s="114"/>
      <c r="E57" s="114"/>
      <c r="F57" s="114"/>
      <c r="G57" s="114"/>
      <c r="H57" s="114"/>
      <c r="I57" s="114"/>
      <c r="J57" s="114"/>
      <c r="K57" s="128"/>
      <c r="L57" s="114"/>
      <c r="M57" s="114"/>
      <c r="N57" s="114"/>
    </row>
    <row r="58" spans="2:14" x14ac:dyDescent="0.2">
      <c r="B58" s="114"/>
      <c r="C58" s="114"/>
      <c r="D58" s="114"/>
      <c r="E58" s="114"/>
      <c r="F58" s="114"/>
      <c r="G58" s="114"/>
      <c r="H58" s="114"/>
      <c r="I58" s="114"/>
      <c r="J58" s="114"/>
      <c r="K58" s="128"/>
      <c r="L58" s="114"/>
      <c r="M58" s="114"/>
      <c r="N58" s="114"/>
    </row>
    <row r="59" spans="2:14" x14ac:dyDescent="0.2">
      <c r="B59" s="114"/>
      <c r="C59" s="114"/>
      <c r="D59" s="114"/>
      <c r="E59" s="114"/>
      <c r="F59" s="114"/>
      <c r="G59" s="114"/>
      <c r="H59" s="114"/>
      <c r="I59" s="114"/>
      <c r="J59" s="114"/>
      <c r="K59" s="128"/>
      <c r="L59" s="114"/>
      <c r="M59" s="114"/>
      <c r="N59" s="114"/>
    </row>
    <row r="60" spans="2:14" x14ac:dyDescent="0.2">
      <c r="B60" s="114"/>
      <c r="C60" s="114"/>
      <c r="D60" s="114"/>
      <c r="E60" s="114"/>
      <c r="F60" s="114"/>
      <c r="G60" s="114"/>
      <c r="H60" s="114"/>
      <c r="I60" s="114"/>
      <c r="J60" s="114"/>
      <c r="K60" s="128"/>
      <c r="L60" s="114"/>
      <c r="M60" s="114"/>
      <c r="N60" s="114"/>
    </row>
    <row r="61" spans="2:14" x14ac:dyDescent="0.2">
      <c r="B61" s="114"/>
      <c r="C61" s="114"/>
      <c r="D61" s="114"/>
      <c r="E61" s="114"/>
      <c r="F61" s="114"/>
      <c r="G61" s="114"/>
      <c r="H61" s="114"/>
      <c r="I61" s="114"/>
      <c r="J61" s="114"/>
      <c r="K61" s="128"/>
      <c r="L61" s="114"/>
      <c r="M61" s="114"/>
      <c r="N61" s="114"/>
    </row>
    <row r="62" spans="2:14" x14ac:dyDescent="0.2">
      <c r="B62" s="114"/>
      <c r="C62" s="114"/>
      <c r="D62" s="114"/>
      <c r="E62" s="114"/>
      <c r="F62" s="114"/>
      <c r="G62" s="114"/>
      <c r="H62" s="114"/>
      <c r="I62" s="114"/>
      <c r="J62" s="114"/>
      <c r="K62" s="128"/>
      <c r="L62" s="114"/>
      <c r="M62" s="114"/>
      <c r="N62" s="114"/>
    </row>
    <row r="63" spans="2:14" x14ac:dyDescent="0.2">
      <c r="B63" s="114"/>
      <c r="C63" s="114"/>
      <c r="D63" s="114"/>
      <c r="E63" s="114"/>
      <c r="F63" s="114"/>
      <c r="G63" s="114"/>
      <c r="H63" s="114"/>
      <c r="I63" s="114"/>
      <c r="J63" s="114"/>
      <c r="K63" s="128"/>
      <c r="L63" s="114"/>
      <c r="M63" s="114"/>
      <c r="N63" s="114"/>
    </row>
    <row r="64" spans="2:14" x14ac:dyDescent="0.2">
      <c r="B64" s="114"/>
      <c r="C64" s="114"/>
      <c r="D64" s="114"/>
      <c r="E64" s="114"/>
      <c r="F64" s="114"/>
      <c r="G64" s="114"/>
      <c r="H64" s="114"/>
      <c r="I64" s="114"/>
      <c r="J64" s="114"/>
      <c r="K64" s="128"/>
      <c r="L64" s="114"/>
      <c r="M64" s="114"/>
      <c r="N64" s="114"/>
    </row>
    <row r="65" spans="2:14" x14ac:dyDescent="0.2">
      <c r="B65" s="114"/>
      <c r="C65" s="114"/>
      <c r="D65" s="114"/>
      <c r="E65" s="114"/>
      <c r="F65" s="114"/>
      <c r="G65" s="114"/>
      <c r="H65" s="114"/>
      <c r="I65" s="114"/>
      <c r="J65" s="114"/>
      <c r="K65" s="128"/>
      <c r="L65" s="114"/>
      <c r="M65" s="114"/>
      <c r="N65" s="114"/>
    </row>
    <row r="66" spans="2:14" x14ac:dyDescent="0.2">
      <c r="B66" s="114"/>
      <c r="C66" s="114"/>
      <c r="D66" s="114"/>
      <c r="E66" s="114"/>
      <c r="F66" s="114"/>
      <c r="G66" s="114"/>
      <c r="H66" s="114"/>
      <c r="I66" s="114"/>
      <c r="J66" s="114"/>
      <c r="K66" s="128"/>
      <c r="L66" s="114"/>
      <c r="M66" s="114"/>
      <c r="N66" s="114"/>
    </row>
    <row r="67" spans="2:14" x14ac:dyDescent="0.2">
      <c r="B67" s="114"/>
      <c r="C67" s="114"/>
      <c r="D67" s="114"/>
      <c r="E67" s="114"/>
      <c r="F67" s="114"/>
      <c r="G67" s="114"/>
      <c r="H67" s="114"/>
      <c r="I67" s="114"/>
      <c r="J67" s="114"/>
      <c r="K67" s="128"/>
      <c r="L67" s="114"/>
      <c r="M67" s="114"/>
      <c r="N67" s="114"/>
    </row>
    <row r="68" spans="2:14" x14ac:dyDescent="0.2">
      <c r="B68" s="114"/>
      <c r="C68" s="114"/>
      <c r="D68" s="114"/>
      <c r="E68" s="114"/>
      <c r="F68" s="114"/>
      <c r="G68" s="114"/>
      <c r="H68" s="114"/>
      <c r="I68" s="114"/>
      <c r="J68" s="114"/>
      <c r="K68" s="128"/>
      <c r="L68" s="114"/>
      <c r="M68" s="114"/>
      <c r="N68" s="114"/>
    </row>
    <row r="69" spans="2:14" x14ac:dyDescent="0.2">
      <c r="B69" s="114"/>
      <c r="C69" s="114"/>
      <c r="D69" s="114"/>
      <c r="E69" s="114"/>
      <c r="F69" s="114"/>
      <c r="G69" s="114"/>
      <c r="H69" s="114"/>
      <c r="I69" s="114"/>
      <c r="J69" s="114"/>
      <c r="K69" s="128"/>
      <c r="L69" s="114"/>
      <c r="M69" s="114"/>
      <c r="N69" s="114"/>
    </row>
    <row r="70" spans="2:14" x14ac:dyDescent="0.2">
      <c r="B70" s="114"/>
      <c r="C70" s="114"/>
      <c r="D70" s="114"/>
      <c r="E70" s="114"/>
      <c r="F70" s="114"/>
      <c r="G70" s="114"/>
      <c r="H70" s="114"/>
      <c r="I70" s="114"/>
      <c r="J70" s="114"/>
      <c r="K70" s="128"/>
      <c r="L70" s="114"/>
      <c r="M70" s="114"/>
      <c r="N70" s="114"/>
    </row>
    <row r="71" spans="2:14" x14ac:dyDescent="0.2">
      <c r="B71" s="114"/>
      <c r="C71" s="114"/>
      <c r="D71" s="114"/>
      <c r="E71" s="114"/>
      <c r="F71" s="114"/>
      <c r="G71" s="114"/>
      <c r="H71" s="114"/>
      <c r="I71" s="114"/>
      <c r="J71" s="114"/>
      <c r="K71" s="128"/>
      <c r="L71" s="114"/>
      <c r="M71" s="114"/>
      <c r="N71" s="114"/>
    </row>
    <row r="72" spans="2:14" x14ac:dyDescent="0.2">
      <c r="B72" s="114"/>
      <c r="C72" s="114"/>
      <c r="D72" s="114"/>
      <c r="E72" s="114"/>
      <c r="F72" s="114"/>
      <c r="G72" s="114"/>
      <c r="H72" s="114"/>
      <c r="I72" s="114"/>
      <c r="J72" s="114"/>
      <c r="K72" s="128"/>
      <c r="L72" s="114"/>
      <c r="M72" s="114"/>
      <c r="N72" s="114"/>
    </row>
    <row r="73" spans="2:14" x14ac:dyDescent="0.2">
      <c r="B73" s="114"/>
      <c r="C73" s="114"/>
      <c r="D73" s="114"/>
      <c r="E73" s="114"/>
      <c r="F73" s="114"/>
      <c r="G73" s="114"/>
      <c r="H73" s="114"/>
      <c r="I73" s="114"/>
      <c r="J73" s="114"/>
      <c r="K73" s="128"/>
      <c r="L73" s="114"/>
      <c r="M73" s="114"/>
      <c r="N73" s="114"/>
    </row>
    <row r="74" spans="2:14" x14ac:dyDescent="0.2">
      <c r="B74" s="114"/>
      <c r="C74" s="114"/>
      <c r="D74" s="114"/>
      <c r="E74" s="114"/>
      <c r="F74" s="114"/>
      <c r="G74" s="114"/>
      <c r="H74" s="114"/>
      <c r="I74" s="114"/>
      <c r="J74" s="114"/>
      <c r="K74" s="128"/>
      <c r="L74" s="114"/>
      <c r="M74" s="114"/>
      <c r="N74" s="114"/>
    </row>
    <row r="75" spans="2:14" x14ac:dyDescent="0.2">
      <c r="B75" s="114"/>
      <c r="C75" s="114"/>
      <c r="D75" s="114"/>
      <c r="E75" s="114"/>
      <c r="F75" s="114"/>
      <c r="G75" s="114"/>
      <c r="H75" s="114"/>
      <c r="I75" s="114"/>
      <c r="J75" s="114"/>
      <c r="K75" s="128"/>
      <c r="L75" s="114"/>
      <c r="M75" s="114"/>
      <c r="N75" s="114"/>
    </row>
    <row r="76" spans="2:14" x14ac:dyDescent="0.2">
      <c r="B76" s="114"/>
      <c r="C76" s="114"/>
      <c r="D76" s="114"/>
      <c r="E76" s="114"/>
      <c r="F76" s="114"/>
      <c r="G76" s="114"/>
      <c r="H76" s="114"/>
      <c r="I76" s="114"/>
      <c r="J76" s="114"/>
      <c r="K76" s="128"/>
      <c r="L76" s="114"/>
      <c r="M76" s="114"/>
      <c r="N76" s="114"/>
    </row>
    <row r="77" spans="2:14" x14ac:dyDescent="0.2">
      <c r="B77" s="114"/>
      <c r="C77" s="114"/>
      <c r="D77" s="114"/>
      <c r="E77" s="114"/>
      <c r="F77" s="114"/>
      <c r="G77" s="114"/>
      <c r="H77" s="114"/>
      <c r="I77" s="114"/>
      <c r="J77" s="114"/>
      <c r="K77" s="128"/>
      <c r="L77" s="114"/>
      <c r="M77" s="114"/>
      <c r="N77" s="114"/>
    </row>
    <row r="78" spans="2:14" x14ac:dyDescent="0.2">
      <c r="B78" s="114"/>
      <c r="C78" s="114"/>
      <c r="D78" s="114"/>
      <c r="E78" s="114"/>
      <c r="F78" s="114"/>
      <c r="G78" s="114"/>
      <c r="H78" s="114"/>
      <c r="I78" s="114"/>
      <c r="J78" s="114"/>
      <c r="K78" s="128"/>
      <c r="L78" s="114"/>
      <c r="M78" s="114"/>
      <c r="N78" s="114"/>
    </row>
    <row r="79" spans="2:14" x14ac:dyDescent="0.2">
      <c r="B79" s="114"/>
      <c r="C79" s="114"/>
      <c r="D79" s="114"/>
      <c r="E79" s="114"/>
      <c r="F79" s="114"/>
      <c r="G79" s="114"/>
      <c r="H79" s="114"/>
      <c r="I79" s="114"/>
      <c r="J79" s="114"/>
      <c r="K79" s="128"/>
      <c r="L79" s="114"/>
      <c r="M79" s="114"/>
      <c r="N79" s="114"/>
    </row>
    <row r="80" spans="2:14" x14ac:dyDescent="0.2">
      <c r="B80" s="114"/>
      <c r="C80" s="114"/>
      <c r="D80" s="114"/>
      <c r="E80" s="114"/>
      <c r="F80" s="114"/>
      <c r="G80" s="114"/>
      <c r="H80" s="114"/>
      <c r="I80" s="114"/>
      <c r="J80" s="114"/>
      <c r="K80" s="128"/>
      <c r="L80" s="114"/>
      <c r="M80" s="114"/>
      <c r="N80" s="114"/>
    </row>
    <row r="81" spans="2:14" x14ac:dyDescent="0.2">
      <c r="B81" s="114"/>
      <c r="C81" s="114"/>
      <c r="D81" s="114"/>
      <c r="E81" s="114"/>
      <c r="F81" s="114"/>
      <c r="G81" s="114"/>
      <c r="H81" s="114"/>
      <c r="I81" s="114"/>
      <c r="J81" s="114"/>
      <c r="K81" s="128"/>
      <c r="L81" s="114"/>
      <c r="M81" s="114"/>
      <c r="N81" s="114"/>
    </row>
    <row r="82" spans="2:14" x14ac:dyDescent="0.2">
      <c r="B82" s="114"/>
      <c r="C82" s="114"/>
      <c r="D82" s="114"/>
      <c r="E82" s="114"/>
      <c r="F82" s="114"/>
      <c r="G82" s="114"/>
      <c r="H82" s="114"/>
      <c r="I82" s="114"/>
      <c r="J82" s="114"/>
      <c r="K82" s="128"/>
      <c r="L82" s="114"/>
      <c r="M82" s="114"/>
      <c r="N82" s="114"/>
    </row>
    <row r="83" spans="2:14" x14ac:dyDescent="0.2">
      <c r="B83" s="114"/>
      <c r="C83" s="114"/>
      <c r="D83" s="114"/>
      <c r="E83" s="114"/>
      <c r="F83" s="114"/>
      <c r="G83" s="114"/>
      <c r="H83" s="114"/>
      <c r="I83" s="114"/>
      <c r="J83" s="114"/>
      <c r="K83" s="128"/>
      <c r="L83" s="114"/>
      <c r="M83" s="114"/>
      <c r="N83" s="114"/>
    </row>
    <row r="84" spans="2:14" x14ac:dyDescent="0.2">
      <c r="B84" s="114"/>
      <c r="C84" s="114"/>
      <c r="D84" s="114"/>
      <c r="E84" s="114"/>
      <c r="F84" s="114"/>
      <c r="G84" s="114"/>
      <c r="H84" s="114"/>
      <c r="I84" s="114"/>
      <c r="J84" s="114"/>
      <c r="K84" s="128"/>
      <c r="L84" s="114"/>
      <c r="M84" s="114"/>
      <c r="N84" s="114"/>
    </row>
    <row r="85" spans="2:14" x14ac:dyDescent="0.2">
      <c r="B85" s="114"/>
      <c r="C85" s="114"/>
      <c r="D85" s="114"/>
      <c r="E85" s="114"/>
      <c r="F85" s="114"/>
      <c r="G85" s="114"/>
      <c r="H85" s="114"/>
      <c r="I85" s="114"/>
      <c r="J85" s="114"/>
      <c r="K85" s="128"/>
      <c r="L85" s="114"/>
      <c r="M85" s="114"/>
      <c r="N85" s="114"/>
    </row>
    <row r="86" spans="2:14" x14ac:dyDescent="0.2">
      <c r="B86" s="114"/>
      <c r="C86" s="114"/>
      <c r="D86" s="114"/>
      <c r="E86" s="114"/>
      <c r="F86" s="114"/>
      <c r="G86" s="114"/>
      <c r="H86" s="114"/>
      <c r="I86" s="114"/>
      <c r="J86" s="114"/>
      <c r="K86" s="128"/>
      <c r="L86" s="114"/>
      <c r="M86" s="114"/>
      <c r="N86" s="114"/>
    </row>
    <row r="87" spans="2:14" x14ac:dyDescent="0.2">
      <c r="B87" s="114"/>
      <c r="C87" s="114"/>
      <c r="D87" s="114"/>
      <c r="E87" s="114"/>
      <c r="F87" s="114"/>
      <c r="G87" s="114"/>
      <c r="H87" s="114"/>
      <c r="I87" s="114"/>
      <c r="J87" s="114"/>
      <c r="K87" s="128"/>
      <c r="L87" s="114"/>
      <c r="M87" s="114"/>
      <c r="N87" s="114"/>
    </row>
    <row r="88" spans="2:14" x14ac:dyDescent="0.2">
      <c r="B88" s="114"/>
      <c r="C88" s="114"/>
      <c r="D88" s="114"/>
      <c r="E88" s="114"/>
      <c r="F88" s="114"/>
      <c r="G88" s="114"/>
      <c r="H88" s="114"/>
      <c r="I88" s="114"/>
      <c r="J88" s="114"/>
      <c r="K88" s="128"/>
      <c r="L88" s="114"/>
      <c r="M88" s="114"/>
      <c r="N88" s="114"/>
    </row>
    <row r="89" spans="2:14" x14ac:dyDescent="0.2">
      <c r="B89" s="114"/>
      <c r="C89" s="114"/>
      <c r="D89" s="114"/>
      <c r="E89" s="114"/>
      <c r="F89" s="114"/>
      <c r="G89" s="114"/>
      <c r="H89" s="114"/>
      <c r="I89" s="114"/>
      <c r="J89" s="114"/>
      <c r="K89" s="128"/>
      <c r="L89" s="114"/>
      <c r="M89" s="114"/>
      <c r="N89" s="114"/>
    </row>
    <row r="90" spans="2:14" x14ac:dyDescent="0.2">
      <c r="B90" s="114"/>
      <c r="C90" s="114"/>
      <c r="D90" s="114"/>
      <c r="E90" s="114"/>
      <c r="F90" s="114"/>
      <c r="G90" s="114"/>
      <c r="H90" s="114"/>
      <c r="I90" s="114"/>
      <c r="J90" s="114"/>
      <c r="K90" s="128"/>
      <c r="L90" s="114"/>
      <c r="M90" s="114"/>
      <c r="N90" s="114"/>
    </row>
    <row r="91" spans="2:14" x14ac:dyDescent="0.2">
      <c r="B91" s="114"/>
      <c r="C91" s="114"/>
      <c r="D91" s="114"/>
      <c r="E91" s="114"/>
      <c r="F91" s="114"/>
      <c r="G91" s="114"/>
      <c r="H91" s="114"/>
      <c r="I91" s="114"/>
      <c r="J91" s="114"/>
      <c r="K91" s="128"/>
      <c r="L91" s="114"/>
      <c r="M91" s="114"/>
      <c r="N91" s="114"/>
    </row>
    <row r="92" spans="2:14" x14ac:dyDescent="0.2">
      <c r="B92" s="114"/>
      <c r="C92" s="114"/>
      <c r="D92" s="114"/>
      <c r="E92" s="114"/>
      <c r="F92" s="114"/>
      <c r="G92" s="114"/>
      <c r="H92" s="114"/>
      <c r="I92" s="114"/>
      <c r="J92" s="114"/>
      <c r="K92" s="128"/>
      <c r="L92" s="114"/>
      <c r="M92" s="114"/>
      <c r="N92" s="114"/>
    </row>
    <row r="93" spans="2:14" x14ac:dyDescent="0.2">
      <c r="B93" s="114"/>
      <c r="C93" s="114"/>
      <c r="D93" s="114"/>
      <c r="E93" s="114"/>
      <c r="F93" s="114"/>
      <c r="G93" s="114"/>
      <c r="H93" s="114"/>
      <c r="I93" s="114"/>
      <c r="J93" s="114"/>
      <c r="K93" s="128"/>
      <c r="L93" s="114"/>
      <c r="M93" s="114"/>
      <c r="N93" s="114"/>
    </row>
    <row r="94" spans="2:14" x14ac:dyDescent="0.2">
      <c r="B94" s="114"/>
      <c r="C94" s="114"/>
      <c r="D94" s="114"/>
      <c r="E94" s="114"/>
      <c r="F94" s="114"/>
      <c r="G94" s="114"/>
      <c r="H94" s="114"/>
      <c r="I94" s="114"/>
      <c r="J94" s="114"/>
      <c r="K94" s="128"/>
      <c r="L94" s="114"/>
      <c r="M94" s="114"/>
      <c r="N94" s="114"/>
    </row>
    <row r="95" spans="2:14" x14ac:dyDescent="0.2">
      <c r="B95" s="114"/>
      <c r="C95" s="114"/>
      <c r="D95" s="114"/>
      <c r="E95" s="114"/>
      <c r="F95" s="114"/>
      <c r="G95" s="114"/>
      <c r="H95" s="114"/>
      <c r="I95" s="114"/>
      <c r="J95" s="114"/>
      <c r="K95" s="128"/>
      <c r="L95" s="114"/>
      <c r="M95" s="114"/>
      <c r="N95" s="114"/>
    </row>
    <row r="96" spans="2:14" x14ac:dyDescent="0.2">
      <c r="B96" s="114"/>
      <c r="C96" s="114"/>
      <c r="D96" s="114"/>
      <c r="E96" s="114"/>
      <c r="F96" s="114"/>
      <c r="G96" s="114"/>
      <c r="H96" s="114"/>
      <c r="I96" s="114"/>
      <c r="J96" s="114"/>
      <c r="K96" s="128"/>
      <c r="L96" s="114"/>
      <c r="M96" s="114"/>
      <c r="N96" s="114"/>
    </row>
    <row r="97" spans="2:14" x14ac:dyDescent="0.2">
      <c r="B97" s="114"/>
      <c r="C97" s="114"/>
      <c r="D97" s="114"/>
      <c r="E97" s="114"/>
      <c r="F97" s="114"/>
      <c r="G97" s="114"/>
      <c r="H97" s="114"/>
      <c r="I97" s="114"/>
      <c r="J97" s="114"/>
      <c r="K97" s="128"/>
      <c r="L97" s="114"/>
      <c r="M97" s="114"/>
      <c r="N97" s="114"/>
    </row>
    <row r="98" spans="2:14" x14ac:dyDescent="0.2">
      <c r="B98" s="114"/>
      <c r="C98" s="114"/>
      <c r="D98" s="114"/>
      <c r="E98" s="114"/>
      <c r="F98" s="114"/>
      <c r="G98" s="114"/>
      <c r="H98" s="114"/>
      <c r="I98" s="114"/>
      <c r="J98" s="114"/>
      <c r="K98" s="128"/>
      <c r="L98" s="114"/>
      <c r="M98" s="114"/>
      <c r="N98" s="114"/>
    </row>
    <row r="99" spans="2:14" x14ac:dyDescent="0.2">
      <c r="B99" s="114"/>
      <c r="C99" s="114"/>
      <c r="D99" s="114"/>
      <c r="E99" s="114"/>
      <c r="F99" s="114"/>
      <c r="G99" s="114"/>
      <c r="H99" s="114"/>
      <c r="I99" s="114"/>
      <c r="J99" s="114"/>
      <c r="K99" s="128"/>
      <c r="L99" s="114"/>
      <c r="M99" s="114"/>
      <c r="N99" s="114"/>
    </row>
    <row r="100" spans="2:14" x14ac:dyDescent="0.2">
      <c r="B100" s="114"/>
      <c r="C100" s="114"/>
      <c r="D100" s="114"/>
      <c r="E100" s="114"/>
      <c r="F100" s="114"/>
      <c r="G100" s="114"/>
      <c r="H100" s="114"/>
      <c r="I100" s="114"/>
      <c r="J100" s="114"/>
      <c r="K100" s="128"/>
      <c r="L100" s="114"/>
      <c r="M100" s="114"/>
      <c r="N100" s="114"/>
    </row>
    <row r="101" spans="2:14" x14ac:dyDescent="0.2">
      <c r="B101" s="114"/>
      <c r="C101" s="114"/>
      <c r="D101" s="114"/>
      <c r="E101" s="114"/>
      <c r="F101" s="114"/>
      <c r="G101" s="114"/>
      <c r="H101" s="114"/>
      <c r="I101" s="114"/>
      <c r="J101" s="114"/>
      <c r="K101" s="128"/>
      <c r="L101" s="114"/>
      <c r="M101" s="114"/>
      <c r="N101" s="114"/>
    </row>
    <row r="102" spans="2:14" x14ac:dyDescent="0.2">
      <c r="B102" s="114"/>
      <c r="C102" s="114"/>
      <c r="D102" s="114"/>
      <c r="E102" s="114"/>
      <c r="F102" s="114"/>
      <c r="G102" s="114"/>
      <c r="H102" s="114"/>
      <c r="I102" s="114"/>
      <c r="J102" s="114"/>
      <c r="K102" s="128"/>
      <c r="L102" s="114"/>
      <c r="M102" s="114"/>
      <c r="N102" s="114"/>
    </row>
    <row r="103" spans="2:14" x14ac:dyDescent="0.2">
      <c r="B103" s="114"/>
      <c r="C103" s="114"/>
      <c r="D103" s="114"/>
      <c r="E103" s="114"/>
      <c r="F103" s="114"/>
      <c r="G103" s="114"/>
      <c r="H103" s="114"/>
      <c r="I103" s="114"/>
      <c r="J103" s="114"/>
      <c r="K103" s="128"/>
      <c r="L103" s="114"/>
      <c r="M103" s="114"/>
      <c r="N103" s="114"/>
    </row>
    <row r="104" spans="2:14" x14ac:dyDescent="0.2">
      <c r="B104" s="114"/>
      <c r="C104" s="114"/>
      <c r="D104" s="114"/>
      <c r="E104" s="114"/>
      <c r="F104" s="114"/>
      <c r="G104" s="114"/>
      <c r="H104" s="114"/>
      <c r="I104" s="114"/>
      <c r="J104" s="114"/>
      <c r="K104" s="128"/>
      <c r="L104" s="114"/>
      <c r="M104" s="114"/>
      <c r="N104" s="114"/>
    </row>
    <row r="105" spans="2:14" x14ac:dyDescent="0.2">
      <c r="B105" s="114"/>
      <c r="C105" s="114"/>
      <c r="D105" s="114"/>
      <c r="E105" s="114"/>
      <c r="F105" s="114"/>
      <c r="G105" s="114"/>
      <c r="H105" s="114"/>
      <c r="I105" s="114"/>
      <c r="J105" s="114"/>
      <c r="K105" s="128"/>
      <c r="L105" s="114"/>
      <c r="M105" s="114"/>
      <c r="N105" s="114"/>
    </row>
    <row r="106" spans="2:14" x14ac:dyDescent="0.2">
      <c r="B106" s="114"/>
      <c r="C106" s="114"/>
      <c r="D106" s="114"/>
      <c r="E106" s="114"/>
      <c r="F106" s="114"/>
      <c r="G106" s="114"/>
      <c r="H106" s="114"/>
      <c r="I106" s="114"/>
      <c r="J106" s="114"/>
      <c r="K106" s="128"/>
      <c r="L106" s="114"/>
      <c r="M106" s="114"/>
      <c r="N106" s="114"/>
    </row>
    <row r="107" spans="2:14" x14ac:dyDescent="0.2">
      <c r="B107" s="114"/>
      <c r="C107" s="114"/>
      <c r="D107" s="114"/>
      <c r="E107" s="114"/>
      <c r="F107" s="114"/>
      <c r="G107" s="114"/>
      <c r="H107" s="114"/>
      <c r="I107" s="114"/>
      <c r="J107" s="114"/>
      <c r="K107" s="128"/>
      <c r="L107" s="114"/>
      <c r="M107" s="114"/>
      <c r="N107" s="114"/>
    </row>
    <row r="108" spans="2:14" x14ac:dyDescent="0.2">
      <c r="B108" s="114"/>
      <c r="C108" s="114"/>
      <c r="D108" s="114"/>
      <c r="E108" s="114"/>
      <c r="F108" s="114"/>
      <c r="G108" s="114"/>
      <c r="H108" s="114"/>
      <c r="I108" s="114"/>
      <c r="J108" s="114"/>
      <c r="K108" s="128"/>
      <c r="L108" s="114"/>
      <c r="M108" s="114"/>
      <c r="N108" s="114"/>
    </row>
    <row r="109" spans="2:14" x14ac:dyDescent="0.2">
      <c r="B109" s="114"/>
      <c r="C109" s="114"/>
      <c r="D109" s="114"/>
      <c r="E109" s="114"/>
      <c r="F109" s="114"/>
      <c r="G109" s="114"/>
      <c r="H109" s="114"/>
      <c r="I109" s="114"/>
      <c r="J109" s="114"/>
      <c r="K109" s="128"/>
      <c r="L109" s="114"/>
      <c r="M109" s="114"/>
      <c r="N109" s="114"/>
    </row>
    <row r="110" spans="2:14" x14ac:dyDescent="0.2">
      <c r="B110" s="114"/>
      <c r="C110" s="114"/>
      <c r="D110" s="114"/>
      <c r="E110" s="114"/>
      <c r="F110" s="114"/>
      <c r="G110" s="114"/>
      <c r="H110" s="114"/>
      <c r="I110" s="114"/>
      <c r="J110" s="114"/>
      <c r="K110" s="128"/>
      <c r="L110" s="114"/>
      <c r="M110" s="114"/>
      <c r="N110" s="114"/>
    </row>
    <row r="111" spans="2:14" x14ac:dyDescent="0.2">
      <c r="B111" s="114"/>
      <c r="C111" s="114"/>
      <c r="D111" s="114"/>
      <c r="E111" s="114"/>
      <c r="F111" s="114"/>
      <c r="G111" s="114"/>
      <c r="H111" s="114"/>
      <c r="I111" s="114"/>
      <c r="J111" s="114"/>
      <c r="K111" s="128"/>
      <c r="L111" s="114"/>
      <c r="M111" s="114"/>
      <c r="N111" s="114"/>
    </row>
    <row r="112" spans="2:14" x14ac:dyDescent="0.2">
      <c r="B112" s="114"/>
      <c r="C112" s="114"/>
      <c r="D112" s="114"/>
      <c r="E112" s="114"/>
      <c r="F112" s="114"/>
      <c r="G112" s="114"/>
      <c r="H112" s="114"/>
      <c r="I112" s="114"/>
      <c r="J112" s="114"/>
      <c r="K112" s="128"/>
      <c r="L112" s="114"/>
      <c r="M112" s="114"/>
      <c r="N112" s="114"/>
    </row>
    <row r="113" spans="2:14" x14ac:dyDescent="0.2">
      <c r="B113" s="114"/>
      <c r="C113" s="114"/>
      <c r="D113" s="114"/>
      <c r="E113" s="114"/>
      <c r="F113" s="114"/>
      <c r="G113" s="114"/>
      <c r="H113" s="114"/>
      <c r="I113" s="114"/>
      <c r="J113" s="114"/>
      <c r="K113" s="128"/>
      <c r="L113" s="114"/>
      <c r="M113" s="114"/>
      <c r="N113" s="114"/>
    </row>
    <row r="114" spans="2:14" x14ac:dyDescent="0.2">
      <c r="B114" s="114"/>
      <c r="C114" s="114"/>
      <c r="D114" s="114"/>
      <c r="E114" s="114"/>
      <c r="F114" s="114"/>
      <c r="G114" s="114"/>
      <c r="H114" s="114"/>
      <c r="I114" s="114"/>
      <c r="J114" s="114"/>
      <c r="K114" s="128"/>
      <c r="L114" s="114"/>
      <c r="M114" s="114"/>
      <c r="N114" s="114"/>
    </row>
    <row r="115" spans="2:14" x14ac:dyDescent="0.2">
      <c r="B115" s="114"/>
      <c r="C115" s="114"/>
      <c r="D115" s="114"/>
      <c r="E115" s="114"/>
      <c r="F115" s="114"/>
      <c r="G115" s="114"/>
      <c r="H115" s="114"/>
      <c r="I115" s="114"/>
      <c r="J115" s="114"/>
      <c r="K115" s="128"/>
      <c r="L115" s="114"/>
      <c r="M115" s="114"/>
      <c r="N115" s="114"/>
    </row>
    <row r="116" spans="2:14" x14ac:dyDescent="0.2">
      <c r="B116" s="114"/>
      <c r="C116" s="114"/>
      <c r="D116" s="114"/>
      <c r="E116" s="114"/>
      <c r="F116" s="114"/>
      <c r="G116" s="114"/>
      <c r="H116" s="114"/>
      <c r="I116" s="114"/>
      <c r="J116" s="114"/>
      <c r="K116" s="128"/>
      <c r="L116" s="114"/>
      <c r="M116" s="114"/>
      <c r="N116" s="114"/>
    </row>
    <row r="117" spans="2:14" x14ac:dyDescent="0.2">
      <c r="B117" s="114"/>
      <c r="C117" s="114"/>
      <c r="D117" s="114"/>
      <c r="E117" s="114"/>
      <c r="F117" s="114"/>
      <c r="G117" s="114"/>
      <c r="H117" s="114"/>
      <c r="I117" s="114"/>
      <c r="J117" s="114"/>
      <c r="K117" s="128"/>
      <c r="L117" s="114"/>
      <c r="M117" s="114"/>
      <c r="N117" s="114"/>
    </row>
    <row r="118" spans="2:14" x14ac:dyDescent="0.2">
      <c r="B118" s="114"/>
      <c r="C118" s="114"/>
      <c r="D118" s="114"/>
      <c r="E118" s="114"/>
      <c r="F118" s="114"/>
      <c r="G118" s="114"/>
      <c r="H118" s="114"/>
      <c r="I118" s="114"/>
      <c r="J118" s="114"/>
      <c r="K118" s="128"/>
      <c r="L118" s="114"/>
      <c r="M118" s="114"/>
      <c r="N118" s="114"/>
    </row>
    <row r="119" spans="2:14" x14ac:dyDescent="0.2">
      <c r="B119" s="114"/>
      <c r="C119" s="114"/>
      <c r="D119" s="114"/>
      <c r="E119" s="114"/>
      <c r="F119" s="114"/>
      <c r="G119" s="114"/>
      <c r="H119" s="114"/>
      <c r="I119" s="114"/>
      <c r="J119" s="114"/>
      <c r="K119" s="128"/>
      <c r="L119" s="114"/>
      <c r="M119" s="114"/>
      <c r="N119" s="114"/>
    </row>
    <row r="120" spans="2:14" x14ac:dyDescent="0.2">
      <c r="B120" s="114"/>
      <c r="C120" s="114"/>
      <c r="D120" s="114"/>
      <c r="E120" s="114"/>
      <c r="F120" s="114"/>
      <c r="G120" s="114"/>
      <c r="H120" s="114"/>
      <c r="I120" s="114"/>
      <c r="J120" s="114"/>
      <c r="K120" s="128"/>
      <c r="L120" s="114"/>
      <c r="M120" s="114"/>
      <c r="N120" s="114"/>
    </row>
    <row r="121" spans="2:14" x14ac:dyDescent="0.2">
      <c r="B121" s="114"/>
      <c r="C121" s="114"/>
      <c r="D121" s="114"/>
      <c r="E121" s="114"/>
      <c r="F121" s="114"/>
      <c r="G121" s="114"/>
      <c r="H121" s="114"/>
      <c r="I121" s="114"/>
      <c r="J121" s="114"/>
      <c r="K121" s="128"/>
      <c r="L121" s="114"/>
      <c r="M121" s="114"/>
      <c r="N121" s="114"/>
    </row>
    <row r="122" spans="2:14" x14ac:dyDescent="0.2">
      <c r="B122" s="114"/>
      <c r="C122" s="114"/>
      <c r="D122" s="114"/>
      <c r="E122" s="114"/>
      <c r="F122" s="114"/>
      <c r="G122" s="114"/>
      <c r="H122" s="114"/>
      <c r="I122" s="114"/>
      <c r="J122" s="114"/>
      <c r="K122" s="128"/>
      <c r="L122" s="114"/>
      <c r="M122" s="114"/>
      <c r="N122" s="114"/>
    </row>
    <row r="123" spans="2:14" x14ac:dyDescent="0.2">
      <c r="B123" s="114"/>
      <c r="C123" s="114"/>
      <c r="D123" s="114"/>
      <c r="E123" s="114"/>
      <c r="F123" s="114"/>
      <c r="G123" s="114"/>
      <c r="H123" s="114"/>
      <c r="I123" s="114"/>
      <c r="J123" s="114"/>
      <c r="K123" s="128"/>
      <c r="L123" s="114"/>
      <c r="M123" s="114"/>
      <c r="N123" s="114"/>
    </row>
    <row r="124" spans="2:14" x14ac:dyDescent="0.2">
      <c r="B124" s="114"/>
      <c r="C124" s="114"/>
      <c r="D124" s="114"/>
      <c r="E124" s="114"/>
      <c r="F124" s="114"/>
      <c r="G124" s="114"/>
      <c r="H124" s="114"/>
      <c r="I124" s="114"/>
      <c r="J124" s="114"/>
      <c r="K124" s="128"/>
      <c r="L124" s="114"/>
      <c r="M124" s="114"/>
      <c r="N124" s="114"/>
    </row>
    <row r="125" spans="2:14" x14ac:dyDescent="0.2">
      <c r="B125" s="114"/>
      <c r="C125" s="114"/>
      <c r="D125" s="114"/>
      <c r="E125" s="114"/>
      <c r="F125" s="114"/>
      <c r="G125" s="114"/>
      <c r="H125" s="114"/>
      <c r="I125" s="114"/>
      <c r="J125" s="114"/>
      <c r="K125" s="128"/>
      <c r="L125" s="114"/>
      <c r="M125" s="114"/>
      <c r="N125" s="114"/>
    </row>
    <row r="126" spans="2:14" x14ac:dyDescent="0.2">
      <c r="B126" s="114"/>
      <c r="C126" s="114"/>
      <c r="D126" s="114"/>
      <c r="E126" s="114"/>
      <c r="F126" s="114"/>
      <c r="G126" s="114"/>
      <c r="H126" s="114"/>
      <c r="I126" s="114"/>
      <c r="J126" s="114"/>
      <c r="K126" s="128"/>
      <c r="L126" s="114"/>
      <c r="M126" s="114"/>
      <c r="N126" s="114"/>
    </row>
    <row r="127" spans="2:14" x14ac:dyDescent="0.2">
      <c r="B127" s="114"/>
      <c r="C127" s="114"/>
      <c r="D127" s="114"/>
      <c r="E127" s="114"/>
      <c r="F127" s="114"/>
      <c r="G127" s="114"/>
      <c r="H127" s="114"/>
      <c r="I127" s="114"/>
      <c r="J127" s="114"/>
      <c r="K127" s="128"/>
      <c r="L127" s="114"/>
      <c r="M127" s="114"/>
      <c r="N127" s="114"/>
    </row>
    <row r="128" spans="2:14" x14ac:dyDescent="0.2">
      <c r="B128" s="114"/>
      <c r="C128" s="114"/>
      <c r="D128" s="114"/>
      <c r="E128" s="114"/>
      <c r="F128" s="114"/>
      <c r="G128" s="114"/>
      <c r="H128" s="114"/>
      <c r="I128" s="114"/>
      <c r="J128" s="114"/>
      <c r="K128" s="128"/>
      <c r="L128" s="114"/>
      <c r="M128" s="114"/>
      <c r="N128" s="114"/>
    </row>
    <row r="129" spans="2:14" x14ac:dyDescent="0.2">
      <c r="B129" s="114"/>
      <c r="C129" s="114"/>
      <c r="D129" s="114"/>
      <c r="E129" s="114"/>
      <c r="F129" s="114"/>
      <c r="G129" s="114"/>
      <c r="H129" s="114"/>
      <c r="I129" s="114"/>
      <c r="J129" s="114"/>
      <c r="K129" s="128"/>
      <c r="L129" s="114"/>
      <c r="M129" s="114"/>
      <c r="N129" s="114"/>
    </row>
    <row r="130" spans="2:14" x14ac:dyDescent="0.2">
      <c r="B130" s="114"/>
      <c r="C130" s="114"/>
      <c r="D130" s="114"/>
      <c r="E130" s="114"/>
      <c r="F130" s="114"/>
      <c r="G130" s="114"/>
      <c r="H130" s="114"/>
      <c r="I130" s="114"/>
      <c r="J130" s="114"/>
      <c r="K130" s="128"/>
      <c r="L130" s="114"/>
      <c r="M130" s="114"/>
      <c r="N130" s="114"/>
    </row>
    <row r="131" spans="2:14" x14ac:dyDescent="0.2">
      <c r="B131" s="114"/>
      <c r="C131" s="114"/>
      <c r="D131" s="114"/>
      <c r="E131" s="114"/>
      <c r="F131" s="114"/>
      <c r="G131" s="114"/>
      <c r="H131" s="114"/>
      <c r="I131" s="114"/>
      <c r="J131" s="114"/>
      <c r="K131" s="128"/>
      <c r="L131" s="114"/>
      <c r="M131" s="114"/>
      <c r="N131" s="114"/>
    </row>
    <row r="132" spans="2:14" x14ac:dyDescent="0.2">
      <c r="B132" s="114"/>
      <c r="C132" s="114"/>
      <c r="D132" s="114"/>
      <c r="E132" s="114"/>
      <c r="F132" s="114"/>
      <c r="G132" s="114"/>
      <c r="H132" s="114"/>
      <c r="I132" s="114"/>
      <c r="J132" s="114"/>
      <c r="K132" s="128"/>
      <c r="L132" s="114"/>
      <c r="M132" s="114"/>
      <c r="N132" s="114"/>
    </row>
    <row r="133" spans="2:14" x14ac:dyDescent="0.2">
      <c r="B133" s="114"/>
      <c r="C133" s="114"/>
      <c r="D133" s="114"/>
      <c r="E133" s="114"/>
      <c r="F133" s="114"/>
      <c r="G133" s="114"/>
      <c r="H133" s="114"/>
      <c r="I133" s="114"/>
      <c r="J133" s="114"/>
      <c r="K133" s="128"/>
      <c r="L133" s="114"/>
      <c r="M133" s="114"/>
      <c r="N133" s="114"/>
    </row>
    <row r="134" spans="2:14" x14ac:dyDescent="0.2">
      <c r="B134" s="114"/>
      <c r="C134" s="114"/>
      <c r="D134" s="114"/>
      <c r="E134" s="114"/>
      <c r="F134" s="114"/>
      <c r="G134" s="114"/>
      <c r="H134" s="114"/>
      <c r="I134" s="114"/>
      <c r="J134" s="114"/>
      <c r="K134" s="128"/>
      <c r="L134" s="114"/>
      <c r="M134" s="114"/>
      <c r="N134" s="114"/>
    </row>
    <row r="135" spans="2:14" x14ac:dyDescent="0.2">
      <c r="B135" s="114"/>
      <c r="C135" s="114"/>
      <c r="D135" s="114"/>
      <c r="E135" s="114"/>
      <c r="F135" s="114"/>
      <c r="G135" s="114"/>
      <c r="H135" s="114"/>
      <c r="I135" s="114"/>
      <c r="J135" s="114"/>
      <c r="K135" s="128"/>
      <c r="L135" s="114"/>
      <c r="M135" s="114"/>
      <c r="N135" s="114"/>
    </row>
    <row r="136" spans="2:14" x14ac:dyDescent="0.2">
      <c r="B136" s="114"/>
      <c r="C136" s="114"/>
      <c r="D136" s="114"/>
      <c r="E136" s="114"/>
      <c r="F136" s="114"/>
      <c r="G136" s="114"/>
      <c r="H136" s="114"/>
      <c r="I136" s="114"/>
      <c r="J136" s="114"/>
      <c r="K136" s="128"/>
      <c r="L136" s="114"/>
      <c r="M136" s="114"/>
      <c r="N136" s="114"/>
    </row>
    <row r="137" spans="2:14" x14ac:dyDescent="0.2">
      <c r="B137" s="114"/>
      <c r="C137" s="114"/>
      <c r="D137" s="114"/>
      <c r="E137" s="114"/>
      <c r="F137" s="114"/>
      <c r="G137" s="114"/>
      <c r="H137" s="114"/>
      <c r="I137" s="114"/>
      <c r="J137" s="114"/>
      <c r="K137" s="128"/>
      <c r="L137" s="114"/>
      <c r="M137" s="114"/>
      <c r="N137" s="114"/>
    </row>
    <row r="138" spans="2:14" x14ac:dyDescent="0.2">
      <c r="B138" s="114"/>
      <c r="C138" s="114"/>
      <c r="D138" s="114"/>
      <c r="E138" s="114"/>
      <c r="F138" s="114"/>
      <c r="G138" s="114"/>
      <c r="H138" s="114"/>
      <c r="I138" s="114"/>
      <c r="J138" s="114"/>
      <c r="K138" s="128"/>
      <c r="L138" s="114"/>
      <c r="M138" s="114"/>
      <c r="N138" s="114"/>
    </row>
    <row r="139" spans="2:14" x14ac:dyDescent="0.2">
      <c r="B139" s="114"/>
      <c r="C139" s="114"/>
      <c r="D139" s="114"/>
      <c r="E139" s="114"/>
      <c r="F139" s="114"/>
      <c r="G139" s="114"/>
      <c r="H139" s="114"/>
      <c r="I139" s="114"/>
      <c r="J139" s="114"/>
      <c r="K139" s="128"/>
      <c r="L139" s="114"/>
      <c r="M139" s="114"/>
      <c r="N139" s="114"/>
    </row>
    <row r="140" spans="2:14" x14ac:dyDescent="0.2">
      <c r="B140" s="114"/>
      <c r="C140" s="114"/>
      <c r="D140" s="114"/>
      <c r="E140" s="114"/>
      <c r="F140" s="114"/>
      <c r="G140" s="114"/>
      <c r="H140" s="114"/>
      <c r="I140" s="114"/>
      <c r="J140" s="114"/>
      <c r="K140" s="128"/>
      <c r="L140" s="114"/>
      <c r="M140" s="114"/>
      <c r="N140" s="114"/>
    </row>
    <row r="141" spans="2:14" x14ac:dyDescent="0.2">
      <c r="B141" s="114"/>
      <c r="C141" s="114"/>
      <c r="D141" s="114"/>
      <c r="E141" s="114"/>
      <c r="F141" s="114"/>
      <c r="G141" s="114"/>
      <c r="H141" s="114"/>
      <c r="I141" s="114"/>
      <c r="J141" s="114"/>
      <c r="K141" s="128"/>
      <c r="L141" s="114"/>
      <c r="M141" s="114"/>
      <c r="N141" s="114"/>
    </row>
    <row r="142" spans="2:14" x14ac:dyDescent="0.2">
      <c r="B142" s="114"/>
      <c r="C142" s="114"/>
      <c r="D142" s="114"/>
      <c r="E142" s="114"/>
      <c r="F142" s="114"/>
      <c r="G142" s="114"/>
      <c r="H142" s="114"/>
      <c r="I142" s="114"/>
      <c r="J142" s="114"/>
      <c r="K142" s="128"/>
      <c r="L142" s="114"/>
      <c r="M142" s="114"/>
      <c r="N142" s="114"/>
    </row>
    <row r="143" spans="2:14" x14ac:dyDescent="0.2">
      <c r="B143" s="114"/>
      <c r="C143" s="114"/>
      <c r="D143" s="114"/>
      <c r="E143" s="114"/>
      <c r="F143" s="114"/>
      <c r="G143" s="114"/>
      <c r="H143" s="114"/>
      <c r="I143" s="114"/>
      <c r="J143" s="114"/>
      <c r="K143" s="128"/>
      <c r="L143" s="114"/>
      <c r="M143" s="114"/>
      <c r="N143" s="114"/>
    </row>
    <row r="144" spans="2:14" x14ac:dyDescent="0.2">
      <c r="B144" s="114"/>
      <c r="C144" s="114"/>
      <c r="D144" s="114"/>
      <c r="E144" s="114"/>
      <c r="F144" s="114"/>
      <c r="G144" s="114"/>
      <c r="H144" s="114"/>
      <c r="I144" s="114"/>
      <c r="J144" s="114"/>
      <c r="K144" s="128"/>
      <c r="L144" s="114"/>
      <c r="M144" s="114"/>
      <c r="N144" s="114"/>
    </row>
    <row r="145" spans="2:14" x14ac:dyDescent="0.2">
      <c r="B145" s="114"/>
      <c r="C145" s="114"/>
      <c r="D145" s="114"/>
      <c r="E145" s="114"/>
      <c r="F145" s="114"/>
      <c r="G145" s="114"/>
      <c r="H145" s="114"/>
      <c r="I145" s="114"/>
      <c r="J145" s="114"/>
      <c r="K145" s="128"/>
      <c r="L145" s="114"/>
      <c r="M145" s="114"/>
      <c r="N145" s="114"/>
    </row>
    <row r="146" spans="2:14" x14ac:dyDescent="0.2">
      <c r="B146" s="114"/>
      <c r="C146" s="114"/>
      <c r="D146" s="114"/>
      <c r="E146" s="114"/>
      <c r="F146" s="114"/>
      <c r="G146" s="114"/>
      <c r="H146" s="114"/>
      <c r="I146" s="114"/>
      <c r="J146" s="114"/>
      <c r="K146" s="128"/>
      <c r="L146" s="114"/>
      <c r="M146" s="114"/>
      <c r="N146" s="114"/>
    </row>
    <row r="147" spans="2:14" x14ac:dyDescent="0.2">
      <c r="B147" s="114"/>
      <c r="C147" s="114"/>
      <c r="D147" s="114"/>
      <c r="E147" s="114"/>
      <c r="F147" s="114"/>
      <c r="G147" s="114"/>
      <c r="H147" s="114"/>
      <c r="I147" s="114"/>
      <c r="J147" s="114"/>
      <c r="K147" s="128"/>
      <c r="L147" s="114"/>
      <c r="M147" s="114"/>
      <c r="N147" s="114"/>
    </row>
    <row r="148" spans="2:14" x14ac:dyDescent="0.2">
      <c r="B148" s="114"/>
      <c r="C148" s="114"/>
      <c r="D148" s="114"/>
      <c r="E148" s="114"/>
      <c r="F148" s="114"/>
      <c r="G148" s="114"/>
      <c r="H148" s="114"/>
      <c r="I148" s="114"/>
      <c r="J148" s="114"/>
      <c r="K148" s="128"/>
      <c r="L148" s="114"/>
      <c r="M148" s="114"/>
      <c r="N148" s="114"/>
    </row>
    <row r="149" spans="2:14" x14ac:dyDescent="0.2">
      <c r="B149" s="114"/>
      <c r="C149" s="114"/>
      <c r="D149" s="114"/>
      <c r="E149" s="114"/>
      <c r="F149" s="114"/>
      <c r="G149" s="114"/>
      <c r="H149" s="114"/>
      <c r="I149" s="114"/>
      <c r="J149" s="114"/>
      <c r="K149" s="128"/>
      <c r="L149" s="114"/>
      <c r="M149" s="114"/>
      <c r="N149" s="114"/>
    </row>
    <row r="150" spans="2:14" x14ac:dyDescent="0.2">
      <c r="B150" s="114"/>
      <c r="C150" s="114"/>
      <c r="D150" s="114"/>
      <c r="E150" s="114"/>
      <c r="F150" s="114"/>
      <c r="G150" s="114"/>
      <c r="H150" s="114"/>
      <c r="I150" s="114"/>
      <c r="J150" s="114"/>
      <c r="K150" s="128"/>
      <c r="L150" s="114"/>
      <c r="M150" s="114"/>
      <c r="N150" s="114"/>
    </row>
    <row r="151" spans="2:14" x14ac:dyDescent="0.2">
      <c r="B151" s="114"/>
      <c r="C151" s="114"/>
      <c r="D151" s="114"/>
      <c r="E151" s="114"/>
      <c r="F151" s="114"/>
      <c r="G151" s="114"/>
      <c r="H151" s="114"/>
      <c r="I151" s="114"/>
      <c r="J151" s="114"/>
      <c r="K151" s="128"/>
      <c r="L151" s="114"/>
      <c r="M151" s="114"/>
      <c r="N151" s="114"/>
    </row>
    <row r="152" spans="2:14" x14ac:dyDescent="0.2">
      <c r="B152" s="114"/>
      <c r="C152" s="114"/>
      <c r="D152" s="114"/>
      <c r="E152" s="114"/>
      <c r="F152" s="114"/>
      <c r="G152" s="114"/>
      <c r="H152" s="114"/>
      <c r="I152" s="114"/>
      <c r="J152" s="114"/>
      <c r="K152" s="128"/>
      <c r="L152" s="114"/>
      <c r="M152" s="114"/>
      <c r="N152" s="114"/>
    </row>
    <row r="153" spans="2:14" x14ac:dyDescent="0.2">
      <c r="B153" s="114"/>
      <c r="C153" s="114"/>
      <c r="D153" s="114"/>
      <c r="E153" s="114"/>
      <c r="F153" s="114"/>
      <c r="G153" s="114"/>
      <c r="H153" s="114"/>
      <c r="I153" s="114"/>
      <c r="J153" s="114"/>
      <c r="K153" s="128"/>
      <c r="L153" s="114"/>
      <c r="M153" s="114"/>
      <c r="N153" s="114"/>
    </row>
    <row r="154" spans="2:14" x14ac:dyDescent="0.2">
      <c r="B154" s="114"/>
      <c r="C154" s="114"/>
      <c r="D154" s="114"/>
      <c r="E154" s="114"/>
      <c r="F154" s="114"/>
      <c r="G154" s="114"/>
      <c r="H154" s="114"/>
      <c r="I154" s="114"/>
      <c r="J154" s="114"/>
      <c r="K154" s="128"/>
      <c r="L154" s="114"/>
      <c r="M154" s="114"/>
      <c r="N154" s="114"/>
    </row>
    <row r="155" spans="2:14" x14ac:dyDescent="0.2">
      <c r="B155" s="114"/>
      <c r="C155" s="114"/>
      <c r="D155" s="114"/>
      <c r="E155" s="114"/>
      <c r="F155" s="114"/>
      <c r="G155" s="114"/>
      <c r="H155" s="114"/>
      <c r="I155" s="114"/>
      <c r="J155" s="114"/>
      <c r="K155" s="128"/>
      <c r="L155" s="114"/>
      <c r="M155" s="114"/>
      <c r="N155" s="114"/>
    </row>
    <row r="156" spans="2:14" x14ac:dyDescent="0.2">
      <c r="B156" s="114"/>
      <c r="C156" s="114"/>
      <c r="D156" s="114"/>
      <c r="E156" s="114"/>
      <c r="F156" s="114"/>
      <c r="G156" s="114"/>
      <c r="H156" s="114"/>
      <c r="I156" s="114"/>
      <c r="J156" s="114"/>
      <c r="K156" s="128"/>
      <c r="L156" s="114"/>
      <c r="M156" s="114"/>
      <c r="N156" s="114"/>
    </row>
    <row r="157" spans="2:14" x14ac:dyDescent="0.2">
      <c r="B157" s="114"/>
      <c r="C157" s="114"/>
      <c r="D157" s="114"/>
      <c r="E157" s="114"/>
      <c r="F157" s="114"/>
      <c r="G157" s="114"/>
      <c r="H157" s="114"/>
      <c r="I157" s="114"/>
      <c r="J157" s="114"/>
      <c r="K157" s="128"/>
      <c r="L157" s="114"/>
      <c r="M157" s="114"/>
      <c r="N157" s="114"/>
    </row>
    <row r="158" spans="2:14" x14ac:dyDescent="0.2">
      <c r="B158" s="114"/>
      <c r="C158" s="114"/>
      <c r="D158" s="114"/>
      <c r="E158" s="114"/>
      <c r="F158" s="114"/>
      <c r="G158" s="114"/>
      <c r="H158" s="114"/>
      <c r="I158" s="114"/>
      <c r="J158" s="114"/>
      <c r="K158" s="128"/>
      <c r="L158" s="114"/>
      <c r="M158" s="114"/>
      <c r="N158" s="114"/>
    </row>
    <row r="159" spans="2:14" x14ac:dyDescent="0.2">
      <c r="B159" s="114"/>
      <c r="C159" s="114"/>
      <c r="D159" s="114"/>
      <c r="E159" s="114"/>
      <c r="F159" s="114"/>
      <c r="G159" s="114"/>
      <c r="H159" s="114"/>
      <c r="I159" s="114"/>
      <c r="J159" s="114"/>
      <c r="K159" s="128"/>
      <c r="L159" s="114"/>
      <c r="M159" s="114"/>
      <c r="N159" s="114"/>
    </row>
    <row r="160" spans="2:14" x14ac:dyDescent="0.2">
      <c r="K160" s="92"/>
    </row>
    <row r="161" spans="11:11" x14ac:dyDescent="0.2">
      <c r="K161" s="92"/>
    </row>
    <row r="162" spans="11:11" x14ac:dyDescent="0.2">
      <c r="K162" s="92"/>
    </row>
    <row r="163" spans="11:11" x14ac:dyDescent="0.2">
      <c r="K163" s="92"/>
    </row>
    <row r="164" spans="11:11" x14ac:dyDescent="0.2">
      <c r="K164" s="92"/>
    </row>
    <row r="165" spans="11:11" x14ac:dyDescent="0.2">
      <c r="K165" s="92"/>
    </row>
    <row r="166" spans="11:11" x14ac:dyDescent="0.2">
      <c r="K166" s="92"/>
    </row>
    <row r="167" spans="11:11" x14ac:dyDescent="0.2">
      <c r="K167" s="92"/>
    </row>
    <row r="168" spans="11:11" x14ac:dyDescent="0.2">
      <c r="K168" s="92"/>
    </row>
    <row r="169" spans="11:11" x14ac:dyDescent="0.2">
      <c r="K169" s="92"/>
    </row>
    <row r="170" spans="11:11" x14ac:dyDescent="0.2">
      <c r="K170" s="92"/>
    </row>
    <row r="171" spans="11:11" x14ac:dyDescent="0.2">
      <c r="K171" s="92"/>
    </row>
    <row r="172" spans="11:11" x14ac:dyDescent="0.2">
      <c r="K172" s="92"/>
    </row>
    <row r="173" spans="11:11" x14ac:dyDescent="0.2">
      <c r="K173" s="92"/>
    </row>
    <row r="174" spans="11:11" x14ac:dyDescent="0.2">
      <c r="K174" s="92"/>
    </row>
    <row r="175" spans="11:11" x14ac:dyDescent="0.2">
      <c r="K175" s="92"/>
    </row>
    <row r="176" spans="11:11" x14ac:dyDescent="0.2">
      <c r="K176" s="92"/>
    </row>
    <row r="177" spans="11:11" x14ac:dyDescent="0.2">
      <c r="K177" s="92"/>
    </row>
    <row r="178" spans="11:11" x14ac:dyDescent="0.2">
      <c r="K178" s="92"/>
    </row>
    <row r="179" spans="11:11" x14ac:dyDescent="0.2">
      <c r="K179" s="92"/>
    </row>
    <row r="180" spans="11:11" x14ac:dyDescent="0.2">
      <c r="K180" s="92"/>
    </row>
    <row r="181" spans="11:11" x14ac:dyDescent="0.2">
      <c r="K181" s="92"/>
    </row>
    <row r="182" spans="11:11" x14ac:dyDescent="0.2">
      <c r="K182" s="92"/>
    </row>
    <row r="183" spans="11:11" x14ac:dyDescent="0.2">
      <c r="K183" s="92"/>
    </row>
    <row r="184" spans="11:11" x14ac:dyDescent="0.2">
      <c r="K184" s="92"/>
    </row>
    <row r="185" spans="11:11" x14ac:dyDescent="0.2">
      <c r="K185" s="92"/>
    </row>
    <row r="186" spans="11:11" x14ac:dyDescent="0.2">
      <c r="K186" s="92"/>
    </row>
    <row r="187" spans="11:11" x14ac:dyDescent="0.2">
      <c r="K187" s="92"/>
    </row>
    <row r="188" spans="11:11" x14ac:dyDescent="0.2">
      <c r="K188" s="92"/>
    </row>
    <row r="189" spans="11:11" x14ac:dyDescent="0.2">
      <c r="K189" s="92"/>
    </row>
    <row r="190" spans="11:11" x14ac:dyDescent="0.2">
      <c r="K190" s="92"/>
    </row>
    <row r="191" spans="11:11" x14ac:dyDescent="0.2">
      <c r="K191" s="92"/>
    </row>
    <row r="192" spans="11:11" x14ac:dyDescent="0.2">
      <c r="K192" s="92"/>
    </row>
    <row r="193" spans="11:11" x14ac:dyDescent="0.2">
      <c r="K193" s="92"/>
    </row>
    <row r="194" spans="11:11" x14ac:dyDescent="0.2">
      <c r="K194" s="92"/>
    </row>
    <row r="195" spans="11:11" x14ac:dyDescent="0.2">
      <c r="K195" s="92"/>
    </row>
    <row r="196" spans="11:11" x14ac:dyDescent="0.2">
      <c r="K196" s="92"/>
    </row>
    <row r="197" spans="11:11" x14ac:dyDescent="0.2">
      <c r="K197" s="92"/>
    </row>
    <row r="198" spans="11:11" x14ac:dyDescent="0.2">
      <c r="K198" s="92"/>
    </row>
    <row r="199" spans="11:11" x14ac:dyDescent="0.2">
      <c r="K199" s="92"/>
    </row>
    <row r="200" spans="11:11" x14ac:dyDescent="0.2">
      <c r="K200" s="92"/>
    </row>
    <row r="201" spans="11:11" x14ac:dyDescent="0.2">
      <c r="K201" s="92"/>
    </row>
  </sheetData>
  <sheetProtection algorithmName="SHA-512" hashValue="3i6J9Ko2DYnvFbzqBkNfoC3LwoF4J4TwWNFBs6/4wfo6HA7prgnF8XlW/rjiBK+QLoZXDHpDvqIo9woxGWHxMw==" saltValue="oUL94DK0NAE8IzsCpyajqA==" spinCount="100000" sheet="1" objects="1" scenarios="1" selectLockedCells="1"/>
  <mergeCells count="58">
    <mergeCell ref="J31:K31"/>
    <mergeCell ref="J14:K14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42:K42"/>
    <mergeCell ref="J43:K43"/>
    <mergeCell ref="J32:K32"/>
    <mergeCell ref="J33:K33"/>
    <mergeCell ref="J34:K34"/>
    <mergeCell ref="J35:K35"/>
    <mergeCell ref="J36:K36"/>
    <mergeCell ref="J37:K37"/>
    <mergeCell ref="A12:A14"/>
    <mergeCell ref="A15:A20"/>
    <mergeCell ref="A21:A44"/>
    <mergeCell ref="J18:K18"/>
    <mergeCell ref="J19:K19"/>
    <mergeCell ref="J20:K20"/>
    <mergeCell ref="J15:K15"/>
    <mergeCell ref="J16:K16"/>
    <mergeCell ref="J17:K17"/>
    <mergeCell ref="J44:K44"/>
    <mergeCell ref="C15:C16"/>
    <mergeCell ref="B15:B16"/>
    <mergeCell ref="J38:K38"/>
    <mergeCell ref="J39:K39"/>
    <mergeCell ref="J40:K40"/>
    <mergeCell ref="J41:K41"/>
    <mergeCell ref="I8:J8"/>
    <mergeCell ref="I7:J7"/>
    <mergeCell ref="H6:J6"/>
    <mergeCell ref="I13:K13"/>
    <mergeCell ref="H12:K12"/>
    <mergeCell ref="H13:H14"/>
    <mergeCell ref="B17:B20"/>
    <mergeCell ref="B29:B44"/>
    <mergeCell ref="D6:E6"/>
    <mergeCell ref="F13:G13"/>
    <mergeCell ref="E12:G12"/>
    <mergeCell ref="C17:C18"/>
    <mergeCell ref="C19:C20"/>
    <mergeCell ref="C37:C44"/>
    <mergeCell ref="D12:D14"/>
    <mergeCell ref="B12:B14"/>
    <mergeCell ref="C12:C14"/>
    <mergeCell ref="E13:E14"/>
    <mergeCell ref="B21:B28"/>
    <mergeCell ref="C21:C28"/>
    <mergeCell ref="C29:C36"/>
    <mergeCell ref="A6:B6"/>
  </mergeCells>
  <phoneticPr fontId="0" type="noConversion"/>
  <pageMargins left="0.39370078740157483" right="0.39370078740157483" top="0.78740157480314965" bottom="0.78740157480314965" header="0.31496062992125984" footer="0.31496062992125984"/>
  <pageSetup paperSize="9" scale="49" orientation="portrait" verticalDpi="0" r:id="rId1"/>
  <headerFooter>
    <oddFooter>&amp;L&amp;"Calibri,Itálico"&amp;9&amp;K01+000Simulação de cálculo do CRsubs - Risco das PMBC&amp;R&amp;"Calibri,Itálico"&amp;9&amp;K01+000&amp;D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zoomScale="75" zoomScaleNormal="75" workbookViewId="0">
      <selection activeCell="D12" sqref="D12"/>
    </sheetView>
  </sheetViews>
  <sheetFormatPr defaultRowHeight="12.75" x14ac:dyDescent="0.2"/>
  <cols>
    <col min="1" max="3" width="27.7109375" style="68" customWidth="1"/>
    <col min="4" max="4" width="25.7109375" style="68" customWidth="1"/>
    <col min="5" max="6" width="16.7109375" style="68" customWidth="1"/>
    <col min="7" max="8" width="9.140625" style="68"/>
    <col min="9" max="9" width="14.28515625" style="68" bestFit="1" customWidth="1"/>
    <col min="10" max="10" width="9.42578125" style="68" customWidth="1"/>
    <col min="11" max="11" width="12" style="68" customWidth="1"/>
    <col min="12" max="15" width="17.7109375" style="68" bestFit="1" customWidth="1"/>
    <col min="16" max="16" width="12" style="68" bestFit="1" customWidth="1"/>
    <col min="17" max="16384" width="9.140625" style="68"/>
  </cols>
  <sheetData>
    <row r="1" spans="1:17" s="65" customFormat="1" ht="24.95" customHeight="1" x14ac:dyDescent="0.2">
      <c r="A1" s="64" t="s">
        <v>10</v>
      </c>
      <c r="B1" s="64"/>
      <c r="D1" s="64"/>
      <c r="E1" s="64"/>
      <c r="F1" s="64"/>
      <c r="G1" s="64"/>
      <c r="H1" s="64"/>
    </row>
    <row r="2" spans="1:17" s="65" customFormat="1" ht="21.95" hidden="1" customHeight="1" x14ac:dyDescent="0.2">
      <c r="A2" s="66" t="s">
        <v>139</v>
      </c>
      <c r="B2" s="66"/>
      <c r="D2" s="66"/>
      <c r="E2" s="66"/>
      <c r="F2" s="66"/>
      <c r="G2" s="66"/>
      <c r="H2" s="66"/>
    </row>
    <row r="3" spans="1:17" s="65" customFormat="1" ht="21.95" customHeight="1" x14ac:dyDescent="0.2">
      <c r="A3" s="67" t="s">
        <v>162</v>
      </c>
      <c r="B3" s="67"/>
      <c r="D3" s="67"/>
      <c r="E3" s="67"/>
      <c r="F3" s="67"/>
      <c r="G3" s="67"/>
      <c r="H3" s="67"/>
    </row>
    <row r="4" spans="1:17" ht="20.100000000000001" customHeight="1" x14ac:dyDescent="0.2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5" spans="1:17" ht="20.100000000000001" customHeight="1" x14ac:dyDescent="0.2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</row>
    <row r="6" spans="1:17" ht="30" customHeight="1" x14ac:dyDescent="0.2">
      <c r="A6" s="326" t="s">
        <v>63</v>
      </c>
      <c r="B6" s="344"/>
      <c r="C6" s="96"/>
      <c r="E6" s="129"/>
      <c r="F6" s="129"/>
      <c r="G6" s="129"/>
      <c r="H6" s="130"/>
      <c r="I6" s="129"/>
      <c r="J6" s="129"/>
      <c r="K6" s="129"/>
      <c r="L6" s="96"/>
      <c r="M6" s="96"/>
      <c r="N6" s="96"/>
      <c r="O6" s="96"/>
      <c r="P6" s="96"/>
      <c r="Q6" s="96"/>
    </row>
    <row r="7" spans="1:17" ht="24.95" customHeight="1" x14ac:dyDescent="0.2">
      <c r="A7" s="95" t="s">
        <v>0</v>
      </c>
      <c r="B7" s="166" t="s">
        <v>1</v>
      </c>
      <c r="C7" s="96"/>
      <c r="E7" s="131"/>
      <c r="F7" s="132"/>
      <c r="G7" s="132"/>
      <c r="H7" s="130"/>
      <c r="I7" s="131"/>
      <c r="J7" s="132"/>
      <c r="K7" s="132"/>
      <c r="L7" s="96"/>
      <c r="M7" s="96"/>
      <c r="N7" s="96"/>
      <c r="O7" s="96"/>
      <c r="P7" s="96"/>
      <c r="Q7" s="96"/>
    </row>
    <row r="8" spans="1:17" ht="24.95" customHeight="1" x14ac:dyDescent="0.2">
      <c r="A8" s="72">
        <f>SUMPRODUCT(D12:D39,E12:E39)</f>
        <v>0</v>
      </c>
      <c r="B8" s="175">
        <f>SUMPRODUCT(D12:D39,F12:F39)</f>
        <v>0</v>
      </c>
      <c r="C8" s="96"/>
      <c r="E8" s="133"/>
      <c r="F8" s="134"/>
      <c r="G8" s="134"/>
      <c r="H8" s="130"/>
      <c r="I8" s="133"/>
      <c r="J8" s="135"/>
      <c r="K8" s="134"/>
      <c r="L8" s="96"/>
      <c r="M8" s="96"/>
      <c r="N8" s="96"/>
      <c r="O8" s="96"/>
      <c r="P8" s="96"/>
      <c r="Q8" s="96"/>
    </row>
    <row r="9" spans="1:17" ht="39.950000000000003" customHeight="1" thickBot="1" x14ac:dyDescent="0.25"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</row>
    <row r="10" spans="1:17" ht="50.1" customHeight="1" x14ac:dyDescent="0.2">
      <c r="A10" s="372" t="s">
        <v>129</v>
      </c>
      <c r="B10" s="372" t="s">
        <v>52</v>
      </c>
      <c r="C10" s="370" t="s">
        <v>110</v>
      </c>
      <c r="D10" s="363" t="s">
        <v>115</v>
      </c>
      <c r="E10" s="365" t="s">
        <v>112</v>
      </c>
      <c r="F10" s="366"/>
      <c r="G10" s="136"/>
    </row>
    <row r="11" spans="1:17" ht="30" customHeight="1" thickBot="1" x14ac:dyDescent="0.25">
      <c r="A11" s="338"/>
      <c r="B11" s="338"/>
      <c r="C11" s="371"/>
      <c r="D11" s="364"/>
      <c r="E11" s="125" t="s">
        <v>0</v>
      </c>
      <c r="F11" s="164" t="s">
        <v>1</v>
      </c>
      <c r="G11" s="105"/>
    </row>
    <row r="12" spans="1:17" ht="24.95" customHeight="1" x14ac:dyDescent="0.2">
      <c r="A12" s="373" t="s">
        <v>4</v>
      </c>
      <c r="B12" s="367" t="s">
        <v>53</v>
      </c>
      <c r="C12" s="122" t="s">
        <v>64</v>
      </c>
      <c r="D12" s="63"/>
      <c r="E12" s="123">
        <v>2.0000000000000001E-4</v>
      </c>
      <c r="F12" s="123">
        <v>1E-4</v>
      </c>
    </row>
    <row r="13" spans="1:17" ht="24.95" customHeight="1" x14ac:dyDescent="0.2">
      <c r="A13" s="374"/>
      <c r="B13" s="368"/>
      <c r="C13" s="118" t="s">
        <v>65</v>
      </c>
      <c r="D13" s="61"/>
      <c r="E13" s="119">
        <v>2.9999999999999997E-4</v>
      </c>
      <c r="F13" s="119">
        <v>2.0000000000000001E-4</v>
      </c>
    </row>
    <row r="14" spans="1:17" ht="24.95" customHeight="1" x14ac:dyDescent="0.2">
      <c r="A14" s="374"/>
      <c r="B14" s="368"/>
      <c r="C14" s="118" t="s">
        <v>66</v>
      </c>
      <c r="D14" s="61"/>
      <c r="E14" s="119">
        <v>8.9999999999999998E-4</v>
      </c>
      <c r="F14" s="119">
        <v>7.000000000000001E-4</v>
      </c>
    </row>
    <row r="15" spans="1:17" ht="24.95" customHeight="1" x14ac:dyDescent="0.2">
      <c r="A15" s="374"/>
      <c r="B15" s="368"/>
      <c r="C15" s="118" t="s">
        <v>67</v>
      </c>
      <c r="D15" s="61"/>
      <c r="E15" s="119">
        <v>5.6999999999999993E-3</v>
      </c>
      <c r="F15" s="119">
        <v>4.8999999999999998E-3</v>
      </c>
    </row>
    <row r="16" spans="1:17" ht="24.95" customHeight="1" x14ac:dyDescent="0.2">
      <c r="A16" s="374"/>
      <c r="B16" s="368"/>
      <c r="C16" s="118" t="s">
        <v>68</v>
      </c>
      <c r="D16" s="61"/>
      <c r="E16" s="119">
        <v>1.37E-2</v>
      </c>
      <c r="F16" s="119">
        <v>1.1699999999999999E-2</v>
      </c>
    </row>
    <row r="17" spans="1:6" ht="24.95" customHeight="1" x14ac:dyDescent="0.2">
      <c r="A17" s="374"/>
      <c r="B17" s="368"/>
      <c r="C17" s="118" t="s">
        <v>69</v>
      </c>
      <c r="D17" s="61"/>
      <c r="E17" s="119">
        <v>0.03</v>
      </c>
      <c r="F17" s="119">
        <v>2.2499999999999999E-2</v>
      </c>
    </row>
    <row r="18" spans="1:6" ht="24.95" customHeight="1" thickBot="1" x14ac:dyDescent="0.25">
      <c r="A18" s="375"/>
      <c r="B18" s="369"/>
      <c r="C18" s="120" t="s">
        <v>70</v>
      </c>
      <c r="D18" s="62"/>
      <c r="E18" s="121">
        <v>4.8399999999999999E-2</v>
      </c>
      <c r="F18" s="121">
        <v>0.04</v>
      </c>
    </row>
    <row r="19" spans="1:6" ht="24.95" customHeight="1" x14ac:dyDescent="0.2">
      <c r="A19" s="376" t="s">
        <v>134</v>
      </c>
      <c r="B19" s="367" t="s">
        <v>53</v>
      </c>
      <c r="C19" s="122" t="s">
        <v>64</v>
      </c>
      <c r="D19" s="63"/>
      <c r="E19" s="123">
        <v>2.9999999999999997E-4</v>
      </c>
      <c r="F19" s="123">
        <v>2.0000000000000001E-4</v>
      </c>
    </row>
    <row r="20" spans="1:6" ht="24.95" customHeight="1" x14ac:dyDescent="0.2">
      <c r="A20" s="374"/>
      <c r="B20" s="368"/>
      <c r="C20" s="118" t="s">
        <v>65</v>
      </c>
      <c r="D20" s="61"/>
      <c r="E20" s="119">
        <v>4.0000000000000002E-4</v>
      </c>
      <c r="F20" s="119">
        <v>2.9999999999999997E-4</v>
      </c>
    </row>
    <row r="21" spans="1:6" ht="24.95" customHeight="1" x14ac:dyDescent="0.2">
      <c r="A21" s="374"/>
      <c r="B21" s="368"/>
      <c r="C21" s="118" t="s">
        <v>66</v>
      </c>
      <c r="D21" s="61"/>
      <c r="E21" s="119">
        <v>2E-3</v>
      </c>
      <c r="F21" s="119">
        <v>1.7000000000000001E-3</v>
      </c>
    </row>
    <row r="22" spans="1:6" ht="24.95" customHeight="1" x14ac:dyDescent="0.2">
      <c r="A22" s="374"/>
      <c r="B22" s="368"/>
      <c r="C22" s="118" t="s">
        <v>67</v>
      </c>
      <c r="D22" s="61"/>
      <c r="E22" s="119">
        <v>6.8000000000000005E-3</v>
      </c>
      <c r="F22" s="119">
        <v>5.8999999999999999E-3</v>
      </c>
    </row>
    <row r="23" spans="1:6" ht="24.95" customHeight="1" x14ac:dyDescent="0.2">
      <c r="A23" s="374"/>
      <c r="B23" s="368"/>
      <c r="C23" s="118" t="s">
        <v>68</v>
      </c>
      <c r="D23" s="61"/>
      <c r="E23" s="119">
        <v>1.49E-2</v>
      </c>
      <c r="F23" s="119">
        <v>1.29E-2</v>
      </c>
    </row>
    <row r="24" spans="1:6" ht="24.95" customHeight="1" x14ac:dyDescent="0.2">
      <c r="A24" s="374"/>
      <c r="B24" s="368"/>
      <c r="C24" s="118" t="s">
        <v>69</v>
      </c>
      <c r="D24" s="61"/>
      <c r="E24" s="119">
        <v>3.2099999999999997E-2</v>
      </c>
      <c r="F24" s="119">
        <v>2.9900000000000003E-2</v>
      </c>
    </row>
    <row r="25" spans="1:6" ht="24.95" customHeight="1" thickBot="1" x14ac:dyDescent="0.25">
      <c r="A25" s="375"/>
      <c r="B25" s="369"/>
      <c r="C25" s="120" t="s">
        <v>70</v>
      </c>
      <c r="D25" s="62"/>
      <c r="E25" s="121">
        <v>4.9000000000000002E-2</v>
      </c>
      <c r="F25" s="121">
        <v>4.6600000000000003E-2</v>
      </c>
    </row>
    <row r="26" spans="1:6" ht="24.95" customHeight="1" x14ac:dyDescent="0.2">
      <c r="A26" s="377" t="s">
        <v>135</v>
      </c>
      <c r="B26" s="367" t="s">
        <v>6</v>
      </c>
      <c r="C26" s="122" t="s">
        <v>64</v>
      </c>
      <c r="D26" s="63"/>
      <c r="E26" s="123">
        <v>7.9000000000000008E-3</v>
      </c>
      <c r="F26" s="123">
        <v>5.8999999999999999E-3</v>
      </c>
    </row>
    <row r="27" spans="1:6" ht="24.95" customHeight="1" x14ac:dyDescent="0.2">
      <c r="A27" s="378"/>
      <c r="B27" s="368"/>
      <c r="C27" s="118" t="s">
        <v>65</v>
      </c>
      <c r="D27" s="61"/>
      <c r="E27" s="119">
        <v>1.3000000000000001E-2</v>
      </c>
      <c r="F27" s="119">
        <v>1.1000000000000001E-2</v>
      </c>
    </row>
    <row r="28" spans="1:6" ht="24.95" customHeight="1" x14ac:dyDescent="0.2">
      <c r="A28" s="378"/>
      <c r="B28" s="368"/>
      <c r="C28" s="118" t="s">
        <v>66</v>
      </c>
      <c r="D28" s="61"/>
      <c r="E28" s="119">
        <v>2.7400000000000001E-2</v>
      </c>
      <c r="F28" s="119">
        <v>2.0299999999999999E-2</v>
      </c>
    </row>
    <row r="29" spans="1:6" ht="24.95" customHeight="1" x14ac:dyDescent="0.2">
      <c r="A29" s="378"/>
      <c r="B29" s="368"/>
      <c r="C29" s="118" t="s">
        <v>67</v>
      </c>
      <c r="D29" s="61"/>
      <c r="E29" s="119">
        <v>4.3200000000000002E-2</v>
      </c>
      <c r="F29" s="119">
        <v>3.5499999999999997E-2</v>
      </c>
    </row>
    <row r="30" spans="1:6" ht="24.95" customHeight="1" x14ac:dyDescent="0.2">
      <c r="A30" s="378"/>
      <c r="B30" s="368"/>
      <c r="C30" s="118" t="s">
        <v>68</v>
      </c>
      <c r="D30" s="61"/>
      <c r="E30" s="119">
        <v>5.8499999999999996E-2</v>
      </c>
      <c r="F30" s="119">
        <v>0.05</v>
      </c>
    </row>
    <row r="31" spans="1:6" ht="24.95" customHeight="1" x14ac:dyDescent="0.2">
      <c r="A31" s="378"/>
      <c r="B31" s="368"/>
      <c r="C31" s="118" t="s">
        <v>69</v>
      </c>
      <c r="D31" s="61"/>
      <c r="E31" s="119">
        <v>7.1599999999999997E-2</v>
      </c>
      <c r="F31" s="119">
        <v>6.2300000000000001E-2</v>
      </c>
    </row>
    <row r="32" spans="1:6" ht="24.95" customHeight="1" thickBot="1" x14ac:dyDescent="0.25">
      <c r="A32" s="378"/>
      <c r="B32" s="369"/>
      <c r="C32" s="120" t="s">
        <v>70</v>
      </c>
      <c r="D32" s="62"/>
      <c r="E32" s="121">
        <v>8.3400000000000002E-2</v>
      </c>
      <c r="F32" s="121">
        <v>7.3200000000000001E-2</v>
      </c>
    </row>
    <row r="33" spans="1:6" ht="24.95" customHeight="1" x14ac:dyDescent="0.2">
      <c r="A33" s="378"/>
      <c r="B33" s="367" t="s">
        <v>7</v>
      </c>
      <c r="C33" s="122" t="s">
        <v>64</v>
      </c>
      <c r="D33" s="63"/>
      <c r="E33" s="123">
        <v>8.0000000000000004E-4</v>
      </c>
      <c r="F33" s="123">
        <v>5.0000000000000001E-4</v>
      </c>
    </row>
    <row r="34" spans="1:6" ht="24.95" customHeight="1" x14ac:dyDescent="0.2">
      <c r="A34" s="378"/>
      <c r="B34" s="368"/>
      <c r="C34" s="118" t="s">
        <v>65</v>
      </c>
      <c r="D34" s="61"/>
      <c r="E34" s="119">
        <v>4.1999999999999997E-3</v>
      </c>
      <c r="F34" s="119">
        <v>2.2000000000000001E-3</v>
      </c>
    </row>
    <row r="35" spans="1:6" ht="24.95" customHeight="1" x14ac:dyDescent="0.2">
      <c r="A35" s="378"/>
      <c r="B35" s="368"/>
      <c r="C35" s="118" t="s">
        <v>66</v>
      </c>
      <c r="D35" s="61"/>
      <c r="E35" s="119">
        <v>1.1399999999999999E-2</v>
      </c>
      <c r="F35" s="119">
        <v>6.0999999999999995E-3</v>
      </c>
    </row>
    <row r="36" spans="1:6" ht="24.95" customHeight="1" x14ac:dyDescent="0.2">
      <c r="A36" s="378"/>
      <c r="B36" s="368"/>
      <c r="C36" s="118" t="s">
        <v>67</v>
      </c>
      <c r="D36" s="61"/>
      <c r="E36" s="119">
        <v>1.6399999999999998E-2</v>
      </c>
      <c r="F36" s="119">
        <v>9.8999999999999991E-3</v>
      </c>
    </row>
    <row r="37" spans="1:6" ht="24.95" customHeight="1" x14ac:dyDescent="0.2">
      <c r="A37" s="378"/>
      <c r="B37" s="368"/>
      <c r="C37" s="118" t="s">
        <v>68</v>
      </c>
      <c r="D37" s="61"/>
      <c r="E37" s="119">
        <v>3.3099999999999997E-2</v>
      </c>
      <c r="F37" s="119">
        <v>2.58E-2</v>
      </c>
    </row>
    <row r="38" spans="1:6" ht="24.95" customHeight="1" x14ac:dyDescent="0.2">
      <c r="A38" s="378"/>
      <c r="B38" s="368"/>
      <c r="C38" s="118" t="s">
        <v>69</v>
      </c>
      <c r="D38" s="61"/>
      <c r="E38" s="119">
        <v>4.9000000000000002E-2</v>
      </c>
      <c r="F38" s="119">
        <v>4.0999999999999995E-2</v>
      </c>
    </row>
    <row r="39" spans="1:6" ht="24.95" customHeight="1" thickBot="1" x14ac:dyDescent="0.25">
      <c r="A39" s="379"/>
      <c r="B39" s="369"/>
      <c r="C39" s="120" t="s">
        <v>70</v>
      </c>
      <c r="D39" s="62"/>
      <c r="E39" s="121">
        <v>6.4100000000000004E-2</v>
      </c>
      <c r="F39" s="121">
        <v>5.5199999999999999E-2</v>
      </c>
    </row>
  </sheetData>
  <sheetProtection algorithmName="SHA-512" hashValue="XbKIoZ+0HG1/f3wdVrS2BGJ8saUfs5M5SGsKbYGMASTeQZopYOOYuRbV/exaJR2vVirgK4CSHqNK2Xs5UULdug==" saltValue="ARoTqH1ql7GvePDkYWG5NQ==" spinCount="100000" sheet="1" objects="1" scenarios="1" selectLockedCells="1"/>
  <mergeCells count="13">
    <mergeCell ref="A19:A25"/>
    <mergeCell ref="B19:B25"/>
    <mergeCell ref="B10:B11"/>
    <mergeCell ref="B26:B32"/>
    <mergeCell ref="B33:B39"/>
    <mergeCell ref="A26:A39"/>
    <mergeCell ref="A6:B6"/>
    <mergeCell ref="D10:D11"/>
    <mergeCell ref="E10:F10"/>
    <mergeCell ref="B12:B18"/>
    <mergeCell ref="C10:C11"/>
    <mergeCell ref="A10:A11"/>
    <mergeCell ref="A12:A18"/>
  </mergeCells>
  <phoneticPr fontId="0" type="noConversion"/>
  <pageMargins left="0.39370078740157483" right="0.39370078740157483" top="0.78740157480314965" bottom="0.78740157480314965" header="0.31496062992125984" footer="0.31496062992125984"/>
  <pageSetup paperSize="9" scale="49" orientation="portrait" verticalDpi="0" r:id="rId1"/>
  <headerFooter>
    <oddFooter>&amp;L&amp;"Calibri,Itálico"&amp;9&amp;K01+000Simulação de cálculo do CRsubs - Risco das PMBAC dos Planos sem Garantiade Remuneração e de Atualização no Diferimento&amp;R&amp;"Calibri,Itálico"&amp;9&amp;K01+000&amp;D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8</vt:i4>
      </vt:variant>
    </vt:vector>
  </HeadingPairs>
  <TitlesOfParts>
    <vt:vector size="21" baseType="lpstr">
      <vt:lpstr>R.emi.danos</vt:lpstr>
      <vt:lpstr>R.prov.danos</vt:lpstr>
      <vt:lpstr>R.prov.vi.prev</vt:lpstr>
      <vt:lpstr>R.mort.inv.rep</vt:lpstr>
      <vt:lpstr>R.mort.inv.cap</vt:lpstr>
      <vt:lpstr>R.sobr (R.dotalpuro)</vt:lpstr>
      <vt:lpstr>R.sobr (R.dotamisto)</vt:lpstr>
      <vt:lpstr>R.sobr (R.PMBC)</vt:lpstr>
      <vt:lpstr>R.sobr (R.PMBAC.pvgbl)</vt:lpstr>
      <vt:lpstr>R.sobr (R.PMBAC.trad)</vt:lpstr>
      <vt:lpstr>R.sobr Consolidado</vt:lpstr>
      <vt:lpstr>R.desp</vt:lpstr>
      <vt:lpstr>Cálculo CRsubs</vt:lpstr>
      <vt:lpstr>'R.sobr (R.PMBAC.pvgbl)'!Area_de_impressao</vt:lpstr>
      <vt:lpstr>'R.sobr (R.PMBC)'!Area_de_impressao</vt:lpstr>
      <vt:lpstr>M</vt:lpstr>
      <vt:lpstr>R.emi.danos!Titulos_de_impressao</vt:lpstr>
      <vt:lpstr>R.prov.danos!Titulos_de_impressao</vt:lpstr>
      <vt:lpstr>'R.sobr (R.PMBAC.trad)'!Titulos_de_impressao</vt:lpstr>
      <vt:lpstr>Vpadrao</vt:lpstr>
      <vt:lpstr>Vreduzido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JULIANOV</dc:creator>
  <cp:lastModifiedBy>Marconi</cp:lastModifiedBy>
  <cp:lastPrinted>2013-04-26T20:52:28Z</cp:lastPrinted>
  <dcterms:created xsi:type="dcterms:W3CDTF">2013-03-27T17:16:28Z</dcterms:created>
  <dcterms:modified xsi:type="dcterms:W3CDTF">2024-04-01T19:49:42Z</dcterms:modified>
</cp:coreProperties>
</file>