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cdfs01\Corp2020\Arquivos\CORIS\Calculo do CMR\Planilhas\"/>
    </mc:Choice>
  </mc:AlternateContent>
  <bookViews>
    <workbookView xWindow="0" yWindow="600" windowWidth="28800" windowHeight="12435" tabRatio="826"/>
  </bookViews>
  <sheets>
    <sheet name="R.sorteios" sheetId="5" r:id="rId1"/>
    <sheet name="R.rentabilidade" sheetId="6" r:id="rId2"/>
    <sheet name="R.despesas" sheetId="7" r:id="rId3"/>
    <sheet name="Cálculo CRsubs" sheetId="8" r:id="rId4"/>
  </sheets>
  <definedNames>
    <definedName name="_xlnm.Print_Area" localSheetId="3">'Cálculo CRsubs'!$A:$Q</definedName>
    <definedName name="_xlnm.Print_Area" localSheetId="2">'R.despesas'!$A:$F</definedName>
    <definedName name="_xlnm.Print_Area" localSheetId="1">'R.rentabilidade'!$A:$H</definedName>
    <definedName name="_xlnm.Print_Area" localSheetId="0">'R.sorteios'!$A:$H</definedName>
    <definedName name="M">'Cálculo CRsubs'!$E$7:$G$9</definedName>
    <definedName name="Vpadrao">'Cálculo CRsubs'!$I$11:$I$13</definedName>
    <definedName name="Vreduzido">'Cálculo CRsubs'!$M$11:$M$13</definedName>
  </definedNames>
  <calcPr calcId="152511"/>
</workbook>
</file>

<file path=xl/calcChain.xml><?xml version="1.0" encoding="utf-8"?>
<calcChain xmlns="http://schemas.openxmlformats.org/spreadsheetml/2006/main">
  <c r="F29" i="6" l="1"/>
  <c r="F24" i="6"/>
  <c r="B19" i="6"/>
  <c r="B20" i="6" s="1"/>
  <c r="B21" i="6" s="1"/>
  <c r="B22" i="6" s="1"/>
  <c r="B23" i="6" s="1"/>
  <c r="B24" i="6" s="1"/>
  <c r="B25" i="6" s="1"/>
  <c r="B26" i="6" s="1"/>
  <c r="B27" i="6" s="1"/>
  <c r="B28" i="6" s="1"/>
  <c r="B29" i="6" s="1"/>
  <c r="F11" i="7"/>
  <c r="M13" i="8" s="1"/>
  <c r="E11" i="7"/>
  <c r="I13" i="8" s="1"/>
  <c r="F28" i="6"/>
  <c r="H28" i="6" s="1"/>
  <c r="F27" i="6"/>
  <c r="H27" i="6" s="1"/>
  <c r="F25" i="6"/>
  <c r="G25" i="6" s="1"/>
  <c r="F22" i="6"/>
  <c r="G22" i="6" s="1"/>
  <c r="F20" i="6"/>
  <c r="G20" i="6" s="1"/>
  <c r="F19" i="6"/>
  <c r="G19" i="6" s="1"/>
  <c r="F18" i="6"/>
  <c r="H18" i="6" s="1"/>
  <c r="E33" i="5"/>
  <c r="F33" i="5" s="1"/>
  <c r="E31" i="5"/>
  <c r="G31" i="5" s="1"/>
  <c r="E30" i="5"/>
  <c r="F30" i="5" s="1"/>
  <c r="E29" i="5"/>
  <c r="F29" i="5" s="1"/>
  <c r="E28" i="5"/>
  <c r="F28" i="5" s="1"/>
  <c r="E27" i="5"/>
  <c r="G27" i="5" s="1"/>
  <c r="E26" i="5"/>
  <c r="F26" i="5" s="1"/>
  <c r="E25" i="5"/>
  <c r="F25" i="5" s="1"/>
  <c r="E24" i="5"/>
  <c r="F24" i="5" s="1"/>
  <c r="E23" i="5"/>
  <c r="G23" i="5" s="1"/>
  <c r="F26" i="6"/>
  <c r="G26" i="6" s="1"/>
  <c r="F23" i="6"/>
  <c r="G23" i="6" s="1"/>
  <c r="F21" i="6"/>
  <c r="G21" i="6" s="1"/>
  <c r="E32" i="5"/>
  <c r="F32" i="5" s="1"/>
  <c r="E22" i="5"/>
  <c r="F22" i="5" s="1"/>
  <c r="H22" i="6" l="1"/>
  <c r="G29" i="6"/>
  <c r="H29" i="6"/>
  <c r="G28" i="6"/>
  <c r="G24" i="6"/>
  <c r="H24" i="6"/>
  <c r="F31" i="5"/>
  <c r="G30" i="5"/>
  <c r="G25" i="5"/>
  <c r="H20" i="6"/>
  <c r="G27" i="6"/>
  <c r="G18" i="6"/>
  <c r="G29" i="5"/>
  <c r="G26" i="5"/>
  <c r="F27" i="5"/>
  <c r="H19" i="6"/>
  <c r="H25" i="6"/>
  <c r="F23" i="5"/>
  <c r="G24" i="5"/>
  <c r="G28" i="5"/>
  <c r="G33" i="5"/>
  <c r="H21" i="6"/>
  <c r="H23" i="6"/>
  <c r="H26" i="6"/>
  <c r="G22" i="5"/>
  <c r="G32" i="5"/>
  <c r="F37" i="5" l="1"/>
  <c r="I11" i="8" s="1"/>
  <c r="G33" i="6"/>
  <c r="I12" i="8" s="1"/>
  <c r="H33" i="6"/>
  <c r="M12" i="8" s="1"/>
  <c r="G37" i="5"/>
  <c r="M11" i="8" s="1"/>
  <c r="B18" i="8" l="1" a="1"/>
  <c r="B18" i="8" s="1"/>
  <c r="F18" i="8" a="1"/>
  <c r="F18" i="8" s="1"/>
</calcChain>
</file>

<file path=xl/sharedStrings.xml><?xml version="1.0" encoding="utf-8"?>
<sst xmlns="http://schemas.openxmlformats.org/spreadsheetml/2006/main" count="111" uniqueCount="51">
  <si>
    <t>Modalidade Tradicional</t>
  </si>
  <si>
    <t>Modalidade Compra Programada</t>
  </si>
  <si>
    <t>Modalidade Popular</t>
  </si>
  <si>
    <t>Modalidade Incentivo</t>
  </si>
  <si>
    <t>TR</t>
  </si>
  <si>
    <t>IPCA, IGPM, outros</t>
  </si>
  <si>
    <t>Pagamento único</t>
  </si>
  <si>
    <t>Pagamento mensal</t>
  </si>
  <si>
    <t>Pagamento periódico</t>
  </si>
  <si>
    <t>P. mensal / P. periódico</t>
  </si>
  <si>
    <t>DVP</t>
  </si>
  <si>
    <t>Reduzido</t>
  </si>
  <si>
    <t>Padrão</t>
  </si>
  <si>
    <t>R.sorteios</t>
  </si>
  <si>
    <t>R.rentabilidade</t>
  </si>
  <si>
    <t>R.despesas</t>
  </si>
  <si>
    <t>k</t>
  </si>
  <si>
    <t>(valor esperado do prêmio de sorteio)</t>
  </si>
  <si>
    <t>(desvio padrão do prêmio de sorteio)</t>
  </si>
  <si>
    <t>(número de títulos a serem contemplados )</t>
  </si>
  <si>
    <t>(proporção títulos não vendidos ou não ativos)</t>
  </si>
  <si>
    <t>Modalidade Compra 
Programada</t>
  </si>
  <si>
    <t>Risco dos Sorteios a Realizar</t>
  </si>
  <si>
    <t>Risco da Garantia de Rentabilidade</t>
  </si>
  <si>
    <r>
      <t xml:space="preserve">i </t>
    </r>
    <r>
      <rPr>
        <b/>
        <sz val="14"/>
        <color theme="0" tint="-4.9989318521683403E-2"/>
        <rFont val="Calibri"/>
        <family val="2"/>
        <scheme val="minor"/>
      </rPr>
      <t>≤ 1,23%</t>
    </r>
  </si>
  <si>
    <r>
      <t xml:space="preserve">1,23% &lt; </t>
    </r>
    <r>
      <rPr>
        <b/>
        <i/>
        <sz val="14"/>
        <color theme="0" tint="-4.9989318521683403E-2"/>
        <rFont val="Times New Roman"/>
        <family val="1"/>
      </rPr>
      <t>i</t>
    </r>
    <r>
      <rPr>
        <b/>
        <sz val="14"/>
        <color theme="0" tint="-4.9989318521683403E-2"/>
        <rFont val="Calibri"/>
        <family val="2"/>
        <scheme val="minor"/>
      </rPr>
      <t xml:space="preserve"> ≤ 5,55%</t>
    </r>
  </si>
  <si>
    <r>
      <rPr>
        <b/>
        <i/>
        <sz val="14"/>
        <color theme="0" tint="-4.9989318521683403E-2"/>
        <rFont val="Times New Roman"/>
        <family val="1"/>
      </rPr>
      <t>i</t>
    </r>
    <r>
      <rPr>
        <b/>
        <sz val="14"/>
        <color theme="0" tint="-4.9989318521683403E-2"/>
        <rFont val="Calibri"/>
        <family val="2"/>
        <scheme val="minor"/>
      </rPr>
      <t xml:space="preserve"> &gt; 5,55%</t>
    </r>
  </si>
  <si>
    <r>
      <rPr>
        <i/>
        <sz val="14"/>
        <color theme="1"/>
        <rFont val="Times New Roman"/>
        <family val="1"/>
      </rPr>
      <t>i</t>
    </r>
    <r>
      <rPr>
        <sz val="14"/>
        <color theme="1"/>
        <rFont val="Calibri"/>
        <family val="2"/>
        <scheme val="minor"/>
      </rPr>
      <t xml:space="preserve"> </t>
    </r>
    <r>
      <rPr>
        <i/>
        <sz val="14"/>
        <color theme="1"/>
        <rFont val="Calibri"/>
        <family val="2"/>
        <scheme val="minor"/>
      </rPr>
      <t xml:space="preserve">= Taxa de juros a.a. oferecida no plano </t>
    </r>
  </si>
  <si>
    <t>Risco das Despesas Administrativas</t>
  </si>
  <si>
    <t>Valor total (em Reais) das receitas líquidas com títulos de capitalização, auferidas nos 12 meses anteriores à data de referência, incluindo a data de referência, considerando a arrecadação com os títulos e a devolução e cancelamento de títulos.</t>
  </si>
  <si>
    <t>AGRUPAMENTO</t>
  </si>
  <si>
    <t>MODALIDADE DE PLANO</t>
  </si>
  <si>
    <t>TIPO DE PLANO</t>
  </si>
  <si>
    <t>FATORES DE RISCO</t>
  </si>
  <si>
    <t>PROVISÃO MATEMÁTICA PARA RESGATES (PMR)</t>
  </si>
  <si>
    <t xml:space="preserve">                          TAXA DE JUROS
TIPO DE PLANO        </t>
  </si>
  <si>
    <t>ÍNDICE DE ATUALIZAÇÃO 
DA PMR</t>
  </si>
  <si>
    <r>
      <t>CR</t>
    </r>
    <r>
      <rPr>
        <i/>
        <vertAlign val="subscript"/>
        <sz val="18"/>
        <color theme="1"/>
        <rFont val="Calibri"/>
        <family val="2"/>
        <scheme val="minor"/>
      </rPr>
      <t>subs</t>
    </r>
  </si>
  <si>
    <t>=</t>
  </si>
  <si>
    <t>V</t>
  </si>
  <si>
    <t>M</t>
  </si>
  <si>
    <r>
      <t xml:space="preserve">     </t>
    </r>
    <r>
      <rPr>
        <i/>
        <sz val="18"/>
        <color theme="1"/>
        <rFont val="Calibri"/>
        <family val="2"/>
        <scheme val="minor"/>
      </rPr>
      <t>V'</t>
    </r>
    <r>
      <rPr>
        <sz val="18"/>
        <color theme="1"/>
        <rFont val="Calibri"/>
        <family val="2"/>
        <scheme val="minor"/>
      </rPr>
      <t xml:space="preserve"> </t>
    </r>
    <r>
      <rPr>
        <sz val="16"/>
        <color theme="1"/>
        <rFont val="Calibri"/>
        <family val="2"/>
        <scheme val="minor"/>
      </rPr>
      <t xml:space="preserve">x   </t>
    </r>
    <r>
      <rPr>
        <i/>
        <sz val="18"/>
        <color theme="1"/>
        <rFont val="Calibri"/>
        <family val="2"/>
        <scheme val="minor"/>
      </rPr>
      <t xml:space="preserve">M  </t>
    </r>
    <r>
      <rPr>
        <sz val="16"/>
        <color theme="1"/>
        <rFont val="Calibri"/>
        <family val="2"/>
        <scheme val="minor"/>
      </rPr>
      <t xml:space="preserve"> x   </t>
    </r>
    <r>
      <rPr>
        <i/>
        <sz val="18"/>
        <color theme="1"/>
        <rFont val="Calibri"/>
        <family val="2"/>
        <scheme val="minor"/>
      </rPr>
      <t>V</t>
    </r>
  </si>
  <si>
    <t>Capital de Risco Baseado no Risco de Subscrição das Sociedades de Capitalização</t>
  </si>
  <si>
    <t>CAPITAL (R$)</t>
  </si>
  <si>
    <t>R.sorteios (R$)</t>
  </si>
  <si>
    <t>PMR (R$)</t>
  </si>
  <si>
    <t>R.rentabilidade (R$)</t>
  </si>
  <si>
    <t>R.despesas (R$)</t>
  </si>
  <si>
    <r>
      <t xml:space="preserve">CRsubs </t>
    </r>
    <r>
      <rPr>
        <b/>
        <sz val="20"/>
        <color theme="0" tint="-4.9989318521683403E-2"/>
        <rFont val="Calibri"/>
        <family val="2"/>
        <scheme val="minor"/>
      </rPr>
      <t>(R$)</t>
    </r>
  </si>
  <si>
    <t>ou</t>
  </si>
  <si>
    <t>Fórmula Padrão SUSEP (Resolução CNSP nº 321/2015)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</si>
</sst>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43" formatCode="_-* #,##0.00_-;\-* #,##0.00_-;_-* &quot;-&quot;??_-;_-@_-"/>
    <numFmt numFmtId="164" formatCode="_(&quot;R$ &quot;* #,##0.00_);_(&quot;R$ &quot;* \(#,##0.00\);_(&quot;R$ &quot;* &quot;-&quot;??_);_(@_)"/>
    <numFmt numFmtId="165" formatCode="_(* #,##0.00_);_(* \(#,##0.00\);_(* &quot;-&quot;??_);_(@_)"/>
    <numFmt numFmtId="166" formatCode="_([$R$ -416]* #,##0.00_);_([$R$ -416]* \(#,##0.00\);_([$R$ -416]* &quot;-&quot;??_);_(@_)"/>
    <numFmt numFmtId="167" formatCode="_(* #,##0_);_(* \(#,##0\);_(* &quot;-&quot;??_);_(@_)"/>
    <numFmt numFmtId="168" formatCode="#,##0.00;[Red]\(#,##0.00\)"/>
    <numFmt numFmtId="169" formatCode="00"/>
    <numFmt numFmtId="170" formatCode="_([$R$ -416]* #,##0_);_([$R$ -416]* \(#,##0\);_([$R$ -416]* &quot;-&quot;??_);_(@_)"/>
    <numFmt numFmtId="171" formatCode="#,##0;[Red]\(#,##0\)"/>
    <numFmt numFmtId="172" formatCode="0.0%"/>
  </numFmts>
  <fonts count="2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1"/>
      <color theme="0" tint="-0.499984740745262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4"/>
      <color theme="0" tint="-4.9989318521683403E-2"/>
      <name val="Calibri"/>
      <family val="2"/>
      <scheme val="minor"/>
    </font>
    <font>
      <i/>
      <sz val="14"/>
      <color theme="1"/>
      <name val="Times New Roman"/>
      <family val="1"/>
    </font>
    <font>
      <b/>
      <i/>
      <sz val="20"/>
      <color theme="1"/>
      <name val="Times New Roman"/>
      <family val="1"/>
    </font>
    <font>
      <b/>
      <i/>
      <sz val="12"/>
      <color theme="0" tint="-4.9989318521683403E-2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sz val="14"/>
      <color theme="0" tint="-4.9989318521683403E-2"/>
      <name val="Times New Roman"/>
      <family val="1"/>
    </font>
    <font>
      <i/>
      <sz val="14"/>
      <color theme="1"/>
      <name val="Calibri"/>
      <family val="2"/>
      <scheme val="minor"/>
    </font>
    <font>
      <sz val="12"/>
      <name val="Calibri"/>
      <family val="2"/>
      <scheme val="minor"/>
    </font>
    <font>
      <b/>
      <i/>
      <sz val="18"/>
      <color theme="0" tint="-4.9989318521683403E-2"/>
      <name val="Times New Roman"/>
      <family val="1"/>
    </font>
    <font>
      <b/>
      <sz val="18"/>
      <color theme="0" tint="-4.9989318521683403E-2"/>
      <name val="Calibri"/>
      <family val="2"/>
      <scheme val="minor"/>
    </font>
    <font>
      <b/>
      <sz val="20"/>
      <color theme="0" tint="-4.9989318521683403E-2"/>
      <name val="Calibri"/>
      <family val="2"/>
      <scheme val="minor"/>
    </font>
    <font>
      <sz val="18"/>
      <color theme="1"/>
      <name val="Calibri"/>
      <family val="2"/>
      <scheme val="minor"/>
    </font>
    <font>
      <i/>
      <sz val="18"/>
      <color theme="1"/>
      <name val="Calibri"/>
      <family val="2"/>
      <scheme val="minor"/>
    </font>
    <font>
      <i/>
      <vertAlign val="subscript"/>
      <sz val="18"/>
      <color theme="1"/>
      <name val="Calibri"/>
      <family val="2"/>
      <scheme val="minor"/>
    </font>
    <font>
      <b/>
      <i/>
      <sz val="20"/>
      <color theme="0" tint="-4.9989318521683403E-2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-0.499984740745262"/>
        <bgColor indexed="64"/>
      </patternFill>
    </fill>
  </fills>
  <borders count="55">
    <border>
      <left/>
      <right/>
      <top/>
      <bottom/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/>
      <bottom/>
      <diagonal/>
    </border>
    <border>
      <left style="thin">
        <color theme="4" tint="-0.499984740745262"/>
      </left>
      <right style="thin">
        <color theme="4" tint="-0.499984740745262"/>
      </right>
      <top style="thin">
        <color theme="4" tint="-0.499984740745262"/>
      </top>
      <bottom style="thin">
        <color theme="4" tint="-0.499984740745262"/>
      </bottom>
      <diagonal/>
    </border>
    <border>
      <left style="thin">
        <color theme="0" tint="-4.9989318521683403E-2"/>
      </left>
      <right style="thin">
        <color theme="4" tint="-0.499984740745262"/>
      </right>
      <top style="thin">
        <color theme="0" tint="-4.9989318521683403E-2"/>
      </top>
      <bottom/>
      <diagonal/>
    </border>
    <border>
      <left style="thin">
        <color theme="4" tint="-0.499984740745262"/>
      </left>
      <right style="thin">
        <color theme="4" tint="-0.499984740745262"/>
      </right>
      <top style="medium">
        <color theme="4" tint="-0.499984740745262"/>
      </top>
      <bottom style="thin">
        <color theme="4" tint="-0.499984740745262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4" tint="-0.499984740745262"/>
      </top>
      <bottom/>
      <diagonal/>
    </border>
    <border>
      <left style="thin">
        <color theme="0" tint="-4.9989318521683403E-2"/>
      </left>
      <right style="medium">
        <color theme="4" tint="-0.499984740745262"/>
      </right>
      <top style="thin">
        <color theme="4" tint="-0.499984740745262"/>
      </top>
      <bottom style="medium">
        <color theme="4" tint="-0.499984740745262"/>
      </bottom>
      <diagonal/>
    </border>
    <border>
      <left style="thin">
        <color theme="4" tint="-0.499984740745262"/>
      </left>
      <right/>
      <top style="thin">
        <color theme="4" tint="-0.499984740745262"/>
      </top>
      <bottom style="thin">
        <color theme="4" tint="-0.499984740745262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4" tint="-0.499984740745262"/>
      </top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4" tint="-0.499984740745262"/>
      </right>
      <top style="thin">
        <color theme="4" tint="-0.499984740745262"/>
      </top>
      <bottom style="thin">
        <color theme="0" tint="-4.9989318521683403E-2"/>
      </bottom>
      <diagonal/>
    </border>
    <border>
      <left style="thin">
        <color theme="4" tint="-0.499984740745262"/>
      </left>
      <right style="thin">
        <color theme="0" tint="-4.9989318521683403E-2"/>
      </right>
      <top style="thin">
        <color theme="4" tint="-0.499984740745262"/>
      </top>
      <bottom style="thin">
        <color theme="4" tint="-0.499984740745262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4" tint="-0.499984740745262"/>
      </right>
      <top/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4" tint="-0.499984740745262"/>
      </right>
      <top/>
      <bottom/>
      <diagonal/>
    </border>
    <border>
      <left style="thin">
        <color theme="4" tint="-0.499984740745262"/>
      </left>
      <right/>
      <top style="thin">
        <color theme="4" tint="-0.499984740745262"/>
      </top>
      <bottom/>
      <diagonal/>
    </border>
    <border>
      <left/>
      <right style="thin">
        <color theme="4" tint="-0.499984740745262"/>
      </right>
      <top style="thin">
        <color theme="4" tint="-0.499984740745262"/>
      </top>
      <bottom/>
      <diagonal/>
    </border>
    <border>
      <left style="thin">
        <color theme="4" tint="-0.499984740745262"/>
      </left>
      <right/>
      <top style="thin">
        <color theme="4" tint="-0.499984740745262"/>
      </top>
      <bottom style="thin">
        <color theme="0" tint="-4.9989318521683403E-2"/>
      </bottom>
      <diagonal/>
    </border>
    <border>
      <left/>
      <right style="thin">
        <color theme="4" tint="-0.499984740745262"/>
      </right>
      <top style="thin">
        <color theme="4" tint="-0.499984740745262"/>
      </top>
      <bottom style="thin">
        <color theme="0" tint="-4.9989318521683403E-2"/>
      </bottom>
      <diagonal/>
    </border>
    <border>
      <left style="thin">
        <color theme="4" tint="-0.499984740745262"/>
      </left>
      <right/>
      <top/>
      <bottom style="thin">
        <color theme="0" tint="-4.9989318521683403E-2"/>
      </bottom>
      <diagonal/>
    </border>
    <border>
      <left/>
      <right/>
      <top/>
      <bottom style="thin">
        <color theme="0" tint="-4.9989318521683403E-2"/>
      </bottom>
      <diagonal/>
    </border>
    <border>
      <left/>
      <right style="thin">
        <color theme="4" tint="-0.499984740745262"/>
      </right>
      <top/>
      <bottom style="thin">
        <color theme="0" tint="-4.9989318521683403E-2"/>
      </bottom>
      <diagonal/>
    </border>
    <border>
      <left style="thin">
        <color theme="4" tint="-0.499984740745262"/>
      </left>
      <right style="thin">
        <color theme="0" tint="-4.9989318521683403E-2"/>
      </right>
      <top style="thin">
        <color theme="0" tint="-4.9989318521683403E-2"/>
      </top>
      <bottom style="thin">
        <color theme="4" tint="-0.499984740745262"/>
      </bottom>
      <diagonal/>
    </border>
    <border>
      <left style="thin">
        <color theme="0" tint="-4.9989318521683403E-2"/>
      </left>
      <right style="thin">
        <color theme="4" tint="-0.499984740745262"/>
      </right>
      <top style="thin">
        <color theme="0" tint="-4.9989318521683403E-2"/>
      </top>
      <bottom style="thin">
        <color theme="4" tint="-0.499984740745262"/>
      </bottom>
      <diagonal/>
    </border>
    <border>
      <left/>
      <right style="thin">
        <color theme="0" tint="-4.9989318521683403E-2"/>
      </right>
      <top style="thin">
        <color theme="0" tint="-4.9989318521683403E-2"/>
      </top>
      <bottom style="thin">
        <color theme="4" tint="-0.499984740745262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4" tint="-0.499984740745262"/>
      </bottom>
      <diagonal/>
    </border>
    <border>
      <left style="thin">
        <color theme="4" tint="-0.499984740745262"/>
      </left>
      <right style="thin">
        <color theme="0" tint="-4.9989318521683403E-2"/>
      </right>
      <top style="thin">
        <color theme="4" tint="-0.499984740745262"/>
      </top>
      <bottom/>
      <diagonal/>
    </border>
    <border>
      <left style="thin">
        <color theme="4" tint="-0.499984740745262"/>
      </left>
      <right style="thin">
        <color theme="4" tint="-0.499984740745262"/>
      </right>
      <top style="thin">
        <color theme="4" tint="-0.499984740745262"/>
      </top>
      <bottom style="medium">
        <color theme="4" tint="-0.499984740745262"/>
      </bottom>
      <diagonal/>
    </border>
    <border>
      <left/>
      <right style="thin">
        <color theme="4" tint="-0.499984740745262"/>
      </right>
      <top style="thin">
        <color theme="4" tint="-0.499984740745262"/>
      </top>
      <bottom style="thin">
        <color theme="4" tint="-0.499984740745262"/>
      </bottom>
      <diagonal/>
    </border>
    <border>
      <left style="thin">
        <color theme="4" tint="-0.499984740745262"/>
      </left>
      <right/>
      <top style="thin">
        <color theme="4" tint="-0.499984740745262"/>
      </top>
      <bottom style="medium">
        <color theme="4" tint="-0.499984740745262"/>
      </bottom>
      <diagonal/>
    </border>
    <border>
      <left/>
      <right style="thin">
        <color theme="4" tint="-0.499984740745262"/>
      </right>
      <top style="thin">
        <color theme="4" tint="-0.499984740745262"/>
      </top>
      <bottom style="medium">
        <color theme="4" tint="-0.499984740745262"/>
      </bottom>
      <diagonal/>
    </border>
    <border>
      <left style="thin">
        <color theme="4" tint="-0.499984740745262"/>
      </left>
      <right/>
      <top style="medium">
        <color theme="4" tint="-0.499984740745262"/>
      </top>
      <bottom style="thin">
        <color theme="4" tint="-0.499984740745262"/>
      </bottom>
      <diagonal/>
    </border>
    <border>
      <left/>
      <right style="thin">
        <color theme="4" tint="-0.499984740745262"/>
      </right>
      <top style="medium">
        <color theme="4" tint="-0.499984740745262"/>
      </top>
      <bottom style="thin">
        <color theme="4" tint="-0.499984740745262"/>
      </bottom>
      <diagonal/>
    </border>
    <border diagonalDown="1">
      <left style="thin">
        <color theme="0" tint="-4.9989318521683403E-2"/>
      </left>
      <right/>
      <top/>
      <bottom style="thin">
        <color theme="4" tint="-0.499984740745262"/>
      </bottom>
      <diagonal style="thin">
        <color theme="0" tint="-4.9989318521683403E-2"/>
      </diagonal>
    </border>
    <border diagonalDown="1">
      <left/>
      <right style="thin">
        <color theme="0" tint="-4.9989318521683403E-2"/>
      </right>
      <top/>
      <bottom style="thin">
        <color theme="4" tint="-0.499984740745262"/>
      </bottom>
      <diagonal style="thin">
        <color theme="0" tint="-4.9989318521683403E-2"/>
      </diagonal>
    </border>
    <border>
      <left style="thin">
        <color theme="4" tint="-0.499984740745262"/>
      </left>
      <right/>
      <top/>
      <bottom style="medium">
        <color theme="4" tint="-0.499984740745262"/>
      </bottom>
      <diagonal/>
    </border>
    <border>
      <left/>
      <right style="thin">
        <color theme="4" tint="-0.499984740745262"/>
      </right>
      <top/>
      <bottom style="medium">
        <color theme="4" tint="-0.499984740745262"/>
      </bottom>
      <diagonal/>
    </border>
    <border>
      <left style="thin">
        <color theme="4" tint="-0.499984740745262"/>
      </left>
      <right/>
      <top style="medium">
        <color theme="4" tint="-0.499984740745262"/>
      </top>
      <bottom/>
      <diagonal/>
    </border>
    <border>
      <left/>
      <right style="thin">
        <color theme="4" tint="-0.499984740745262"/>
      </right>
      <top style="medium">
        <color theme="4" tint="-0.499984740745262"/>
      </top>
      <bottom/>
      <diagonal/>
    </border>
    <border>
      <left/>
      <right style="thin">
        <color theme="0" tint="-4.9989318521683403E-2"/>
      </right>
      <top style="thin">
        <color theme="4" tint="-0.499984740745262"/>
      </top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4" tint="-0.499984740745262"/>
      </right>
      <top/>
      <bottom style="thin">
        <color theme="4" tint="-0.499984740745262"/>
      </bottom>
      <diagonal/>
    </border>
    <border>
      <left style="thin">
        <color theme="4" tint="-0.499984740745262"/>
      </left>
      <right style="thin">
        <color theme="0" tint="-4.9989318521683403E-2"/>
      </right>
      <top/>
      <bottom style="thin">
        <color theme="4" tint="-0.499984740745262"/>
      </bottom>
      <diagonal/>
    </border>
    <border>
      <left style="thin">
        <color theme="4" tint="-0.499984740745262"/>
      </left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4" tint="-0.499984740745262"/>
      </left>
      <right/>
      <top style="thin">
        <color theme="0" tint="-4.9989318521683403E-2"/>
      </top>
      <bottom style="thin">
        <color theme="4" tint="-0.499984740745262"/>
      </bottom>
      <diagonal/>
    </border>
    <border diagonalDown="1">
      <left style="thin">
        <color theme="0" tint="-4.9989318521683403E-2"/>
      </left>
      <right/>
      <top style="thin">
        <color theme="4" tint="-0.499984740745262"/>
      </top>
      <bottom/>
      <diagonal style="thin">
        <color theme="0" tint="-4.9989318521683403E-2"/>
      </diagonal>
    </border>
    <border diagonalDown="1">
      <left/>
      <right style="thin">
        <color theme="0" tint="-4.9989318521683403E-2"/>
      </right>
      <top style="thin">
        <color theme="4" tint="-0.499984740745262"/>
      </top>
      <bottom/>
      <diagonal style="thin">
        <color theme="0" tint="-4.9989318521683403E-2"/>
      </diagonal>
    </border>
    <border>
      <left style="thin">
        <color theme="4" tint="-0.499984740745262"/>
      </left>
      <right style="thin">
        <color theme="0" tint="-4.9989318521683403E-2"/>
      </right>
      <top/>
      <bottom/>
      <diagonal/>
    </border>
    <border>
      <left/>
      <right style="thin">
        <color theme="0"/>
      </right>
      <top/>
      <bottom style="thin">
        <color theme="4" tint="-0.499984740745262"/>
      </bottom>
      <diagonal/>
    </border>
    <border>
      <left style="thin">
        <color theme="0"/>
      </left>
      <right/>
      <top/>
      <bottom style="thin">
        <color theme="4" tint="-0.499984740745262"/>
      </bottom>
      <diagonal/>
    </border>
    <border>
      <left style="thin">
        <color theme="4" tint="-0.499984740745262"/>
      </left>
      <right style="thin">
        <color theme="0" tint="-4.9989318521683403E-2"/>
      </right>
      <top style="thin">
        <color theme="0" tint="-4.9989318521683403E-2"/>
      </top>
      <bottom/>
      <diagonal/>
    </border>
    <border>
      <left/>
      <right/>
      <top style="thin">
        <color theme="4" tint="-0.499984740745262"/>
      </top>
      <bottom style="thin">
        <color theme="4" tint="-0.4999847407452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theme="4" tint="-0.499984740745262"/>
      </right>
      <top style="thin">
        <color indexed="64"/>
      </top>
      <bottom style="thin">
        <color indexed="64"/>
      </bottom>
      <diagonal/>
    </border>
    <border>
      <left style="thin">
        <color theme="4" tint="-0.499984740745262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5" fillId="0" borderId="0"/>
    <xf numFmtId="165" fontId="5" fillId="0" borderId="0" applyFont="0" applyFill="0" applyBorder="0" applyAlignment="0" applyProtection="0"/>
    <xf numFmtId="0" fontId="6" fillId="0" borderId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152">
    <xf numFmtId="0" fontId="0" fillId="0" borderId="0" xfId="0"/>
    <xf numFmtId="0" fontId="0" fillId="0" borderId="0" xfId="0" applyFill="1"/>
    <xf numFmtId="0" fontId="9" fillId="0" borderId="0" xfId="0" applyFont="1" applyFill="1" applyAlignment="1">
      <alignment vertical="center"/>
    </xf>
    <xf numFmtId="0" fontId="10" fillId="0" borderId="0" xfId="0" applyFont="1" applyFill="1" applyAlignment="1">
      <alignment horizontal="left" vertical="center"/>
    </xf>
    <xf numFmtId="0" fontId="10" fillId="0" borderId="0" xfId="0" applyFont="1" applyFill="1" applyAlignment="1">
      <alignment vertical="top"/>
    </xf>
    <xf numFmtId="0" fontId="1" fillId="0" borderId="0" xfId="0" applyFont="1" applyFill="1" applyBorder="1"/>
    <xf numFmtId="0" fontId="13" fillId="0" borderId="0" xfId="0" applyFont="1" applyFill="1"/>
    <xf numFmtId="0" fontId="11" fillId="3" borderId="6" xfId="0" applyFont="1" applyFill="1" applyBorder="1" applyAlignment="1">
      <alignment horizontal="left" vertical="center" indent="1"/>
    </xf>
    <xf numFmtId="0" fontId="14" fillId="3" borderId="6" xfId="0" applyNumberFormat="1" applyFont="1" applyFill="1" applyBorder="1" applyAlignment="1">
      <alignment horizontal="center" wrapText="1"/>
    </xf>
    <xf numFmtId="0" fontId="14" fillId="3" borderId="7" xfId="0" applyNumberFormat="1" applyFont="1" applyFill="1" applyBorder="1" applyAlignment="1">
      <alignment horizontal="center" wrapText="1"/>
    </xf>
    <xf numFmtId="167" fontId="15" fillId="0" borderId="3" xfId="0" applyNumberFormat="1" applyFont="1" applyFill="1" applyBorder="1" applyAlignment="1">
      <alignment horizontal="center" vertical="center"/>
    </xf>
    <xf numFmtId="0" fontId="3" fillId="0" borderId="0" xfId="0" applyFont="1" applyFill="1"/>
    <xf numFmtId="0" fontId="15" fillId="0" borderId="3" xfId="0" applyFont="1" applyFill="1" applyBorder="1" applyAlignment="1">
      <alignment horizontal="left" vertical="center" indent="1"/>
    </xf>
    <xf numFmtId="0" fontId="7" fillId="0" borderId="0" xfId="0" applyFont="1" applyFill="1" applyBorder="1" applyAlignment="1">
      <alignment horizontal="left" vertical="top"/>
    </xf>
    <xf numFmtId="0" fontId="8" fillId="0" borderId="0" xfId="0" applyFont="1" applyFill="1" applyAlignment="1">
      <alignment vertical="top"/>
    </xf>
    <xf numFmtId="0" fontId="8" fillId="0" borderId="0" xfId="0" applyFont="1" applyFill="1" applyBorder="1" applyAlignment="1">
      <alignment horizontal="left" vertical="center" indent="1"/>
    </xf>
    <xf numFmtId="0" fontId="0" fillId="0" borderId="0" xfId="0" applyFont="1" applyFill="1" applyBorder="1" applyAlignment="1">
      <alignment horizontal="left" vertical="center" indent="1"/>
    </xf>
    <xf numFmtId="166" fontId="15" fillId="0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3" fillId="0" borderId="0" xfId="0" applyFont="1" applyFill="1" applyAlignment="1">
      <alignment vertical="center"/>
    </xf>
    <xf numFmtId="10" fontId="11" fillId="3" borderId="22" xfId="7" applyNumberFormat="1" applyFont="1" applyFill="1" applyBorder="1" applyAlignment="1">
      <alignment horizontal="center" vertical="center"/>
    </xf>
    <xf numFmtId="10" fontId="11" fillId="3" borderId="23" xfId="7" applyNumberFormat="1" applyFont="1" applyFill="1" applyBorder="1" applyAlignment="1">
      <alignment horizontal="center" vertical="center"/>
    </xf>
    <xf numFmtId="10" fontId="11" fillId="3" borderId="25" xfId="7" applyNumberFormat="1" applyFont="1" applyFill="1" applyBorder="1" applyAlignment="1">
      <alignment horizontal="center" vertical="center"/>
    </xf>
    <xf numFmtId="10" fontId="18" fillId="0" borderId="3" xfId="7" applyNumberFormat="1" applyFont="1" applyFill="1" applyBorder="1" applyAlignment="1">
      <alignment horizontal="center" vertical="center"/>
    </xf>
    <xf numFmtId="166" fontId="15" fillId="2" borderId="3" xfId="0" applyNumberFormat="1" applyFont="1" applyFill="1" applyBorder="1" applyAlignment="1" applyProtection="1">
      <alignment horizontal="center" vertical="center"/>
      <protection locked="0"/>
    </xf>
    <xf numFmtId="0" fontId="10" fillId="0" borderId="0" xfId="0" applyFont="1" applyFill="1" applyAlignment="1">
      <alignment vertical="center"/>
    </xf>
    <xf numFmtId="0" fontId="2" fillId="0" borderId="0" xfId="0" applyFont="1" applyFill="1" applyBorder="1" applyAlignment="1">
      <alignment horizontal="left" vertical="center" wrapText="1"/>
    </xf>
    <xf numFmtId="10" fontId="15" fillId="0" borderId="3" xfId="7" applyNumberFormat="1" applyFont="1" applyFill="1" applyBorder="1" applyAlignment="1">
      <alignment horizontal="center" vertical="center"/>
    </xf>
    <xf numFmtId="0" fontId="15" fillId="0" borderId="27" xfId="0" applyFont="1" applyFill="1" applyBorder="1" applyAlignment="1">
      <alignment horizontal="left" vertical="center" indent="1"/>
    </xf>
    <xf numFmtId="0" fontId="15" fillId="0" borderId="5" xfId="0" applyFont="1" applyFill="1" applyBorder="1" applyAlignment="1">
      <alignment horizontal="left" vertical="center" indent="1"/>
    </xf>
    <xf numFmtId="167" fontId="15" fillId="0" borderId="27" xfId="0" applyNumberFormat="1" applyFont="1" applyFill="1" applyBorder="1" applyAlignment="1">
      <alignment horizontal="center" vertical="center"/>
    </xf>
    <xf numFmtId="167" fontId="15" fillId="0" borderId="5" xfId="0" applyNumberFormat="1" applyFont="1" applyFill="1" applyBorder="1" applyAlignment="1">
      <alignment horizontal="center" vertical="center"/>
    </xf>
    <xf numFmtId="166" fontId="15" fillId="2" borderId="27" xfId="0" applyNumberFormat="1" applyFont="1" applyFill="1" applyBorder="1" applyAlignment="1" applyProtection="1">
      <alignment horizontal="center" vertical="center"/>
      <protection locked="0"/>
    </xf>
    <xf numFmtId="166" fontId="15" fillId="2" borderId="5" xfId="0" applyNumberFormat="1" applyFont="1" applyFill="1" applyBorder="1" applyAlignment="1" applyProtection="1">
      <alignment horizontal="center" vertical="center"/>
      <protection locked="0"/>
    </xf>
    <xf numFmtId="169" fontId="15" fillId="0" borderId="3" xfId="0" applyNumberFormat="1" applyFont="1" applyFill="1" applyBorder="1" applyAlignment="1">
      <alignment horizontal="center" vertical="center"/>
    </xf>
    <xf numFmtId="10" fontId="11" fillId="0" borderId="0" xfId="7" applyNumberFormat="1" applyFont="1" applyFill="1" applyBorder="1" applyAlignment="1">
      <alignment vertical="center"/>
    </xf>
    <xf numFmtId="0" fontId="3" fillId="0" borderId="0" xfId="0" applyFont="1" applyFill="1" applyBorder="1"/>
    <xf numFmtId="0" fontId="11" fillId="3" borderId="11" xfId="0" applyFont="1" applyFill="1" applyBorder="1" applyAlignment="1">
      <alignment horizontal="left" vertical="center" indent="1"/>
    </xf>
    <xf numFmtId="0" fontId="19" fillId="3" borderId="6" xfId="0" applyFont="1" applyFill="1" applyBorder="1" applyAlignment="1">
      <alignment horizontal="center" vertical="center"/>
    </xf>
    <xf numFmtId="169" fontId="15" fillId="0" borderId="27" xfId="0" applyNumberFormat="1" applyFont="1" applyFill="1" applyBorder="1" applyAlignment="1">
      <alignment horizontal="center" vertical="center"/>
    </xf>
    <xf numFmtId="169" fontId="15" fillId="0" borderId="5" xfId="0" applyNumberFormat="1" applyFont="1" applyFill="1" applyBorder="1" applyAlignment="1">
      <alignment horizontal="center" vertical="center"/>
    </xf>
    <xf numFmtId="2" fontId="11" fillId="3" borderId="41" xfId="0" applyNumberFormat="1" applyFont="1" applyFill="1" applyBorder="1" applyAlignment="1">
      <alignment horizontal="center" vertical="center"/>
    </xf>
    <xf numFmtId="2" fontId="11" fillId="3" borderId="40" xfId="0" applyNumberFormat="1" applyFont="1" applyFill="1" applyBorder="1" applyAlignment="1">
      <alignment horizontal="center" vertical="center"/>
    </xf>
    <xf numFmtId="10" fontId="11" fillId="3" borderId="46" xfId="7" applyNumberFormat="1" applyFont="1" applyFill="1" applyBorder="1" applyAlignment="1">
      <alignment horizontal="center" vertical="center"/>
    </xf>
    <xf numFmtId="10" fontId="11" fillId="3" borderId="14" xfId="7" applyNumberFormat="1" applyFont="1" applyFill="1" applyBorder="1" applyAlignment="1">
      <alignment horizontal="center" vertical="center"/>
    </xf>
    <xf numFmtId="10" fontId="11" fillId="3" borderId="41" xfId="7" applyNumberFormat="1" applyFont="1" applyFill="1" applyBorder="1" applyAlignment="1">
      <alignment horizontal="center" vertical="center"/>
    </xf>
    <xf numFmtId="10" fontId="11" fillId="3" borderId="40" xfId="7" applyNumberFormat="1" applyFont="1" applyFill="1" applyBorder="1" applyAlignment="1">
      <alignment horizontal="center" vertical="center"/>
    </xf>
    <xf numFmtId="170" fontId="0" fillId="0" borderId="0" xfId="0" applyNumberFormat="1" applyFill="1"/>
    <xf numFmtId="2" fontId="11" fillId="3" borderId="25" xfId="0" applyNumberFormat="1" applyFont="1" applyFill="1" applyBorder="1" applyAlignment="1">
      <alignment horizontal="center" vertical="center"/>
    </xf>
    <xf numFmtId="2" fontId="11" fillId="3" borderId="23" xfId="0" applyNumberFormat="1" applyFont="1" applyFill="1" applyBorder="1" applyAlignment="1">
      <alignment horizontal="center" vertical="center"/>
    </xf>
    <xf numFmtId="0" fontId="22" fillId="0" borderId="0" xfId="0" applyFont="1" applyFill="1" applyAlignment="1">
      <alignment vertical="center"/>
    </xf>
    <xf numFmtId="0" fontId="23" fillId="0" borderId="0" xfId="0" applyFont="1" applyFill="1" applyAlignment="1">
      <alignment vertical="center"/>
    </xf>
    <xf numFmtId="2" fontId="8" fillId="0" borderId="0" xfId="0" applyNumberFormat="1" applyFont="1" applyFill="1" applyAlignment="1">
      <alignment horizontal="center" vertical="center"/>
    </xf>
    <xf numFmtId="0" fontId="9" fillId="0" borderId="0" xfId="0" quotePrefix="1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ill="1" applyAlignment="1">
      <alignment horizontal="center" vertical="center"/>
    </xf>
    <xf numFmtId="0" fontId="23" fillId="0" borderId="0" xfId="0" applyFont="1" applyFill="1" applyAlignment="1">
      <alignment horizontal="center" vertical="center"/>
    </xf>
    <xf numFmtId="166" fontId="2" fillId="0" borderId="0" xfId="0" applyNumberFormat="1" applyFont="1" applyFill="1" applyBorder="1" applyAlignment="1">
      <alignment vertical="center"/>
    </xf>
    <xf numFmtId="10" fontId="21" fillId="0" borderId="0" xfId="7" applyNumberFormat="1" applyFont="1" applyFill="1" applyBorder="1" applyAlignment="1">
      <alignment vertical="center"/>
    </xf>
    <xf numFmtId="0" fontId="10" fillId="0" borderId="0" xfId="0" applyFont="1" applyFill="1" applyAlignment="1">
      <alignment horizontal="center" vertical="center"/>
    </xf>
    <xf numFmtId="171" fontId="15" fillId="2" borderId="5" xfId="0" applyNumberFormat="1" applyFont="1" applyFill="1" applyBorder="1" applyAlignment="1" applyProtection="1">
      <alignment horizontal="right" vertical="center" indent="1"/>
      <protection locked="0"/>
    </xf>
    <xf numFmtId="171" fontId="15" fillId="2" borderId="3" xfId="0" applyNumberFormat="1" applyFont="1" applyFill="1" applyBorder="1" applyAlignment="1" applyProtection="1">
      <alignment horizontal="right" vertical="center" indent="1"/>
      <protection locked="0"/>
    </xf>
    <xf numFmtId="171" fontId="15" fillId="2" borderId="27" xfId="0" applyNumberFormat="1" applyFont="1" applyFill="1" applyBorder="1" applyAlignment="1" applyProtection="1">
      <alignment horizontal="right" vertical="center" indent="1"/>
      <protection locked="0"/>
    </xf>
    <xf numFmtId="172" fontId="15" fillId="2" borderId="5" xfId="7" applyNumberFormat="1" applyFont="1" applyFill="1" applyBorder="1" applyAlignment="1" applyProtection="1">
      <alignment horizontal="right" vertical="center" indent="1"/>
      <protection locked="0"/>
    </xf>
    <xf numFmtId="172" fontId="15" fillId="2" borderId="3" xfId="7" applyNumberFormat="1" applyFont="1" applyFill="1" applyBorder="1" applyAlignment="1" applyProtection="1">
      <alignment horizontal="right" vertical="center" indent="1"/>
      <protection locked="0"/>
    </xf>
    <xf numFmtId="172" fontId="15" fillId="2" borderId="27" xfId="7" applyNumberFormat="1" applyFont="1" applyFill="1" applyBorder="1" applyAlignment="1" applyProtection="1">
      <alignment horizontal="right" vertical="center" indent="1"/>
      <protection locked="0"/>
    </xf>
    <xf numFmtId="172" fontId="15" fillId="2" borderId="3" xfId="0" applyNumberFormat="1" applyFont="1" applyFill="1" applyBorder="1" applyAlignment="1" applyProtection="1">
      <alignment horizontal="right" vertical="center" indent="1"/>
      <protection locked="0"/>
    </xf>
    <xf numFmtId="164" fontId="15" fillId="2" borderId="5" xfId="0" applyNumberFormat="1" applyFont="1" applyFill="1" applyBorder="1" applyAlignment="1" applyProtection="1">
      <alignment horizontal="right" vertical="center" indent="1"/>
      <protection locked="0"/>
    </xf>
    <xf numFmtId="164" fontId="15" fillId="2" borderId="3" xfId="0" applyNumberFormat="1" applyFont="1" applyFill="1" applyBorder="1" applyAlignment="1" applyProtection="1">
      <alignment horizontal="right" vertical="center" indent="1"/>
      <protection locked="0"/>
    </xf>
    <xf numFmtId="164" fontId="15" fillId="2" borderId="27" xfId="0" applyNumberFormat="1" applyFont="1" applyFill="1" applyBorder="1" applyAlignment="1" applyProtection="1">
      <alignment horizontal="right" vertical="center" indent="1"/>
      <protection locked="0"/>
    </xf>
    <xf numFmtId="168" fontId="15" fillId="0" borderId="3" xfId="0" applyNumberFormat="1" applyFont="1" applyFill="1" applyBorder="1" applyAlignment="1">
      <alignment horizontal="right" vertical="center" indent="1"/>
    </xf>
    <xf numFmtId="168" fontId="15" fillId="0" borderId="27" xfId="0" applyNumberFormat="1" applyFont="1" applyFill="1" applyBorder="1" applyAlignment="1">
      <alignment horizontal="right" vertical="center" indent="1"/>
    </xf>
    <xf numFmtId="168" fontId="15" fillId="0" borderId="5" xfId="0" applyNumberFormat="1" applyFont="1" applyFill="1" applyBorder="1" applyAlignment="1">
      <alignment horizontal="right" vertical="center" indent="1"/>
    </xf>
    <xf numFmtId="168" fontId="26" fillId="0" borderId="3" xfId="0" applyNumberFormat="1" applyFont="1" applyFill="1" applyBorder="1" applyAlignment="1">
      <alignment horizontal="right" vertical="center" indent="1"/>
    </xf>
    <xf numFmtId="168" fontId="26" fillId="0" borderId="3" xfId="0" applyNumberFormat="1" applyFont="1" applyFill="1" applyBorder="1" applyAlignment="1">
      <alignment horizontal="center" vertical="center"/>
    </xf>
    <xf numFmtId="0" fontId="9" fillId="0" borderId="0" xfId="0" quotePrefix="1" applyFont="1" applyFill="1" applyAlignment="1">
      <alignment horizontal="center" vertical="center"/>
    </xf>
    <xf numFmtId="43" fontId="0" fillId="0" borderId="0" xfId="9" applyFont="1" applyFill="1" applyAlignment="1">
      <alignment vertical="center"/>
    </xf>
    <xf numFmtId="2" fontId="2" fillId="0" borderId="3" xfId="0" applyNumberFormat="1" applyFont="1" applyFill="1" applyBorder="1" applyAlignment="1">
      <alignment horizontal="center" vertical="center"/>
    </xf>
    <xf numFmtId="166" fontId="8" fillId="2" borderId="54" xfId="8" applyNumberFormat="1" applyFont="1" applyFill="1" applyBorder="1" applyAlignment="1" applyProtection="1">
      <alignment horizontal="center" vertical="center"/>
      <protection locked="0"/>
    </xf>
    <xf numFmtId="166" fontId="8" fillId="0" borderId="0" xfId="8" applyNumberFormat="1" applyFont="1" applyFill="1" applyBorder="1" applyAlignment="1" applyProtection="1">
      <alignment vertical="center"/>
    </xf>
    <xf numFmtId="0" fontId="8" fillId="0" borderId="3" xfId="0" applyFont="1" applyFill="1" applyBorder="1" applyAlignment="1">
      <alignment horizontal="left" vertical="center" indent="1"/>
    </xf>
    <xf numFmtId="0" fontId="8" fillId="0" borderId="27" xfId="0" applyFont="1" applyFill="1" applyBorder="1" applyAlignment="1">
      <alignment horizontal="left" vertical="center" indent="1"/>
    </xf>
    <xf numFmtId="0" fontId="8" fillId="0" borderId="5" xfId="0" applyFont="1" applyFill="1" applyBorder="1" applyAlignment="1">
      <alignment horizontal="left" vertical="center" wrapText="1" indent="1"/>
    </xf>
    <xf numFmtId="0" fontId="8" fillId="0" borderId="5" xfId="0" applyFont="1" applyFill="1" applyBorder="1" applyAlignment="1">
      <alignment horizontal="left" vertical="center" indent="1"/>
    </xf>
    <xf numFmtId="0" fontId="11" fillId="3" borderId="9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2" fontId="11" fillId="0" borderId="47" xfId="0" applyNumberFormat="1" applyFont="1" applyFill="1" applyBorder="1" applyAlignment="1">
      <alignment horizontal="center" vertical="center"/>
    </xf>
    <xf numFmtId="2" fontId="11" fillId="0" borderId="48" xfId="0" applyNumberFormat="1" applyFont="1" applyFill="1" applyBorder="1" applyAlignment="1">
      <alignment horizontal="center" vertical="center"/>
    </xf>
    <xf numFmtId="0" fontId="20" fillId="3" borderId="19" xfId="0" applyFont="1" applyFill="1" applyBorder="1" applyAlignment="1">
      <alignment horizontal="center" vertical="center"/>
    </xf>
    <xf numFmtId="0" fontId="20" fillId="3" borderId="21" xfId="0" applyFont="1" applyFill="1" applyBorder="1" applyAlignment="1">
      <alignment horizontal="center" vertical="center"/>
    </xf>
    <xf numFmtId="10" fontId="11" fillId="3" borderId="17" xfId="7" applyNumberFormat="1" applyFont="1" applyFill="1" applyBorder="1" applyAlignment="1">
      <alignment horizontal="center" vertical="center"/>
    </xf>
    <xf numFmtId="10" fontId="11" fillId="3" borderId="18" xfId="7" applyNumberFormat="1" applyFont="1" applyFill="1" applyBorder="1" applyAlignment="1">
      <alignment horizontal="center" vertical="center"/>
    </xf>
    <xf numFmtId="2" fontId="11" fillId="3" borderId="9" xfId="0" applyNumberFormat="1" applyFont="1" applyFill="1" applyBorder="1" applyAlignment="1">
      <alignment horizontal="center" vertical="center"/>
    </xf>
    <xf numFmtId="2" fontId="11" fillId="3" borderId="10" xfId="0" applyNumberFormat="1" applyFont="1" applyFill="1" applyBorder="1" applyAlignment="1">
      <alignment horizontal="center" vertical="center"/>
    </xf>
    <xf numFmtId="0" fontId="11" fillId="3" borderId="25" xfId="0" applyFont="1" applyFill="1" applyBorder="1" applyAlignment="1">
      <alignment horizontal="center" vertical="center"/>
    </xf>
    <xf numFmtId="0" fontId="0" fillId="0" borderId="3" xfId="0" applyBorder="1" applyAlignment="1">
      <alignment horizontal="left" indent="1"/>
    </xf>
    <xf numFmtId="0" fontId="0" fillId="0" borderId="27" xfId="0" applyBorder="1" applyAlignment="1">
      <alignment horizontal="left" indent="1"/>
    </xf>
    <xf numFmtId="0" fontId="11" fillId="3" borderId="26" xfId="0" applyFont="1" applyFill="1" applyBorder="1" applyAlignment="1">
      <alignment horizontal="center" vertical="center"/>
    </xf>
    <xf numFmtId="0" fontId="11" fillId="3" borderId="41" xfId="0" applyFont="1" applyFill="1" applyBorder="1" applyAlignment="1">
      <alignment horizontal="center" vertical="center"/>
    </xf>
    <xf numFmtId="0" fontId="19" fillId="3" borderId="9" xfId="0" applyFont="1" applyFill="1" applyBorder="1" applyAlignment="1">
      <alignment horizontal="center" vertical="center"/>
    </xf>
    <xf numFmtId="0" fontId="19" fillId="3" borderId="1" xfId="0" applyFont="1" applyFill="1" applyBorder="1" applyAlignment="1">
      <alignment horizontal="center" vertical="center"/>
    </xf>
    <xf numFmtId="0" fontId="11" fillId="3" borderId="17" xfId="0" applyFont="1" applyFill="1" applyBorder="1" applyAlignment="1">
      <alignment horizontal="left" vertical="center" wrapText="1" indent="1"/>
    </xf>
    <xf numFmtId="0" fontId="11" fillId="3" borderId="39" xfId="0" applyFont="1" applyFill="1" applyBorder="1" applyAlignment="1">
      <alignment horizontal="left" vertical="center" wrapText="1" indent="1"/>
    </xf>
    <xf numFmtId="0" fontId="11" fillId="3" borderId="43" xfId="0" applyFont="1" applyFill="1" applyBorder="1" applyAlignment="1">
      <alignment horizontal="left" vertical="center" wrapText="1" indent="1"/>
    </xf>
    <xf numFmtId="0" fontId="11" fillId="3" borderId="24" xfId="0" applyFont="1" applyFill="1" applyBorder="1" applyAlignment="1">
      <alignment horizontal="left" vertical="center" wrapText="1" indent="1"/>
    </xf>
    <xf numFmtId="0" fontId="8" fillId="0" borderId="15" xfId="0" applyFont="1" applyFill="1" applyBorder="1" applyAlignment="1">
      <alignment horizontal="left" vertical="center" indent="1"/>
    </xf>
    <xf numFmtId="0" fontId="8" fillId="0" borderId="16" xfId="0" applyFont="1" applyFill="1" applyBorder="1" applyAlignment="1">
      <alignment horizontal="left" vertical="center" indent="1"/>
    </xf>
    <xf numFmtId="0" fontId="8" fillId="0" borderId="35" xfId="0" applyFont="1" applyFill="1" applyBorder="1" applyAlignment="1">
      <alignment horizontal="left" vertical="center" indent="1"/>
    </xf>
    <xf numFmtId="0" fontId="8" fillId="0" borderId="36" xfId="0" applyFont="1" applyFill="1" applyBorder="1" applyAlignment="1">
      <alignment horizontal="left" vertical="center" indent="1"/>
    </xf>
    <xf numFmtId="0" fontId="8" fillId="0" borderId="37" xfId="0" applyFont="1" applyFill="1" applyBorder="1" applyAlignment="1">
      <alignment horizontal="left" vertical="center" indent="1"/>
    </xf>
    <xf numFmtId="0" fontId="8" fillId="0" borderId="38" xfId="0" applyFont="1" applyFill="1" applyBorder="1" applyAlignment="1">
      <alignment horizontal="left" vertical="center" indent="1"/>
    </xf>
    <xf numFmtId="10" fontId="11" fillId="3" borderId="25" xfId="7" applyNumberFormat="1" applyFont="1" applyFill="1" applyBorder="1" applyAlignment="1">
      <alignment horizontal="center" vertical="center"/>
    </xf>
    <xf numFmtId="0" fontId="11" fillId="3" borderId="42" xfId="0" applyFont="1" applyFill="1" applyBorder="1" applyAlignment="1">
      <alignment horizontal="center" vertical="center"/>
    </xf>
    <xf numFmtId="0" fontId="11" fillId="3" borderId="22" xfId="0" applyFont="1" applyFill="1" applyBorder="1" applyAlignment="1">
      <alignment horizontal="center" vertical="center"/>
    </xf>
    <xf numFmtId="0" fontId="11" fillId="3" borderId="19" xfId="0" applyFont="1" applyFill="1" applyBorder="1" applyAlignment="1">
      <alignment horizontal="center" vertical="center"/>
    </xf>
    <xf numFmtId="0" fontId="11" fillId="3" borderId="20" xfId="0" applyFont="1" applyFill="1" applyBorder="1" applyAlignment="1">
      <alignment horizontal="center" vertical="center"/>
    </xf>
    <xf numFmtId="0" fontId="11" fillId="3" borderId="21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left" vertical="center" indent="1"/>
    </xf>
    <xf numFmtId="0" fontId="15" fillId="0" borderId="28" xfId="0" applyFont="1" applyFill="1" applyBorder="1" applyAlignment="1">
      <alignment horizontal="left" vertical="center" indent="1"/>
    </xf>
    <xf numFmtId="0" fontId="15" fillId="0" borderId="29" xfId="0" applyFont="1" applyFill="1" applyBorder="1" applyAlignment="1">
      <alignment horizontal="left" vertical="center" indent="1"/>
    </xf>
    <xf numFmtId="0" fontId="15" fillId="0" borderId="30" xfId="0" applyFont="1" applyFill="1" applyBorder="1" applyAlignment="1">
      <alignment horizontal="left" vertical="center" indent="1"/>
    </xf>
    <xf numFmtId="0" fontId="15" fillId="0" borderId="31" xfId="0" applyFont="1" applyFill="1" applyBorder="1" applyAlignment="1">
      <alignment horizontal="left" vertical="center" indent="1"/>
    </xf>
    <xf numFmtId="0" fontId="15" fillId="0" borderId="32" xfId="0" applyFont="1" applyFill="1" applyBorder="1" applyAlignment="1">
      <alignment horizontal="left" vertical="center" indent="1"/>
    </xf>
    <xf numFmtId="0" fontId="11" fillId="3" borderId="44" xfId="0" applyFont="1" applyFill="1" applyBorder="1" applyAlignment="1">
      <alignment horizontal="left" vertical="center" wrapText="1"/>
    </xf>
    <xf numFmtId="0" fontId="11" fillId="3" borderId="45" xfId="0" applyFont="1" applyFill="1" applyBorder="1" applyAlignment="1">
      <alignment horizontal="left" vertical="center" wrapText="1"/>
    </xf>
    <xf numFmtId="0" fontId="11" fillId="3" borderId="33" xfId="0" applyFont="1" applyFill="1" applyBorder="1" applyAlignment="1">
      <alignment horizontal="left" vertical="center" wrapText="1"/>
    </xf>
    <xf numFmtId="0" fontId="11" fillId="3" borderId="34" xfId="0" applyFont="1" applyFill="1" applyBorder="1" applyAlignment="1">
      <alignment horizontal="left" vertical="center" wrapText="1"/>
    </xf>
    <xf numFmtId="0" fontId="16" fillId="3" borderId="2" xfId="0" applyFont="1" applyFill="1" applyBorder="1" applyAlignment="1">
      <alignment horizontal="center" vertical="center"/>
    </xf>
    <xf numFmtId="0" fontId="11" fillId="3" borderId="2" xfId="0" applyFont="1" applyFill="1" applyBorder="1" applyAlignment="1">
      <alignment horizontal="center" vertical="center"/>
    </xf>
    <xf numFmtId="0" fontId="11" fillId="3" borderId="4" xfId="0" applyFont="1" applyFill="1" applyBorder="1" applyAlignment="1">
      <alignment horizontal="center" vertical="center"/>
    </xf>
    <xf numFmtId="0" fontId="11" fillId="3" borderId="40" xfId="0" applyFont="1" applyFill="1" applyBorder="1" applyAlignment="1">
      <alignment horizontal="center" vertical="center"/>
    </xf>
    <xf numFmtId="10" fontId="18" fillId="0" borderId="8" xfId="7" applyNumberFormat="1" applyFont="1" applyFill="1" applyBorder="1" applyAlignment="1">
      <alignment horizontal="center" vertical="center"/>
    </xf>
    <xf numFmtId="10" fontId="18" fillId="0" borderId="28" xfId="7" applyNumberFormat="1" applyFont="1" applyFill="1" applyBorder="1" applyAlignment="1">
      <alignment horizontal="center" vertical="center"/>
    </xf>
    <xf numFmtId="10" fontId="11" fillId="3" borderId="12" xfId="7" applyNumberFormat="1" applyFont="1" applyFill="1" applyBorder="1" applyAlignment="1">
      <alignment horizontal="center" vertical="center"/>
    </xf>
    <xf numFmtId="10" fontId="11" fillId="3" borderId="13" xfId="7" applyNumberFormat="1" applyFont="1" applyFill="1" applyBorder="1" applyAlignment="1">
      <alignment horizontal="center" vertical="center"/>
    </xf>
    <xf numFmtId="0" fontId="11" fillId="3" borderId="12" xfId="0" applyFont="1" applyFill="1" applyBorder="1" applyAlignment="1">
      <alignment horizontal="center" vertical="center"/>
    </xf>
    <xf numFmtId="10" fontId="20" fillId="3" borderId="19" xfId="7" applyNumberFormat="1" applyFont="1" applyFill="1" applyBorder="1" applyAlignment="1">
      <alignment horizontal="center" vertical="center"/>
    </xf>
    <xf numFmtId="10" fontId="20" fillId="3" borderId="21" xfId="7" applyNumberFormat="1" applyFont="1" applyFill="1" applyBorder="1" applyAlignment="1">
      <alignment horizontal="center" vertical="center"/>
    </xf>
    <xf numFmtId="0" fontId="11" fillId="3" borderId="51" xfId="0" applyFont="1" applyFill="1" applyBorder="1" applyAlignment="1">
      <alignment horizontal="center" vertical="center" wrapText="1"/>
    </xf>
    <xf numFmtId="0" fontId="11" fillId="3" borderId="52" xfId="0" applyFont="1" applyFill="1" applyBorder="1" applyAlignment="1">
      <alignment horizontal="center" vertical="center" wrapText="1"/>
    </xf>
    <xf numFmtId="0" fontId="11" fillId="3" borderId="53" xfId="0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center" vertical="center"/>
    </xf>
    <xf numFmtId="168" fontId="15" fillId="0" borderId="0" xfId="0" applyNumberFormat="1" applyFont="1" applyFill="1" applyAlignment="1">
      <alignment horizontal="right" vertical="center" indent="1"/>
    </xf>
    <xf numFmtId="168" fontId="2" fillId="0" borderId="8" xfId="0" applyNumberFormat="1" applyFont="1" applyFill="1" applyBorder="1" applyAlignment="1">
      <alignment horizontal="center" vertical="center"/>
    </xf>
    <xf numFmtId="168" fontId="2" fillId="0" borderId="50" xfId="0" applyNumberFormat="1" applyFont="1" applyFill="1" applyBorder="1" applyAlignment="1">
      <alignment horizontal="center" vertical="center"/>
    </xf>
    <xf numFmtId="168" fontId="2" fillId="0" borderId="28" xfId="0" applyNumberFormat="1" applyFont="1" applyFill="1" applyBorder="1" applyAlignment="1">
      <alignment horizontal="center" vertical="center"/>
    </xf>
    <xf numFmtId="10" fontId="25" fillId="3" borderId="42" xfId="7" applyNumberFormat="1" applyFont="1" applyFill="1" applyBorder="1" applyAlignment="1">
      <alignment horizontal="center" vertical="center"/>
    </xf>
    <xf numFmtId="10" fontId="25" fillId="3" borderId="12" xfId="7" applyNumberFormat="1" applyFont="1" applyFill="1" applyBorder="1" applyAlignment="1">
      <alignment horizontal="center" vertical="center"/>
    </xf>
    <xf numFmtId="10" fontId="25" fillId="3" borderId="13" xfId="7" applyNumberFormat="1" applyFont="1" applyFill="1" applyBorder="1" applyAlignment="1">
      <alignment horizontal="center" vertical="center"/>
    </xf>
    <xf numFmtId="10" fontId="11" fillId="3" borderId="49" xfId="7" applyNumberFormat="1" applyFont="1" applyFill="1" applyBorder="1" applyAlignment="1">
      <alignment horizontal="center" vertical="center"/>
    </xf>
    <xf numFmtId="10" fontId="11" fillId="3" borderId="1" xfId="7" applyNumberFormat="1" applyFont="1" applyFill="1" applyBorder="1" applyAlignment="1">
      <alignment horizontal="center" vertical="center"/>
    </xf>
    <xf numFmtId="10" fontId="11" fillId="3" borderId="4" xfId="7" applyNumberFormat="1" applyFont="1" applyFill="1" applyBorder="1" applyAlignment="1">
      <alignment horizontal="center" vertical="center"/>
    </xf>
  </cellXfs>
  <cellStyles count="10">
    <cellStyle name="Moeda" xfId="8" builtinId="4"/>
    <cellStyle name="Moeda 2" xfId="5"/>
    <cellStyle name="Normal" xfId="0" builtinId="0"/>
    <cellStyle name="Normal 2" xfId="1"/>
    <cellStyle name="Normal 3" xfId="3"/>
    <cellStyle name="Porcentagem" xfId="7" builtinId="5"/>
    <cellStyle name="Porcentagem 2" xfId="6"/>
    <cellStyle name="Separador de milhares 2" xfId="2"/>
    <cellStyle name="Separador de milhares 3" xfId="4"/>
    <cellStyle name="Vírgula" xfId="9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emf"/><Relationship Id="rId2" Type="http://schemas.openxmlformats.org/officeDocument/2006/relationships/image" Target="../media/image3.emf"/><Relationship Id="rId1" Type="http://schemas.openxmlformats.org/officeDocument/2006/relationships/image" Target="../media/image2.emf"/><Relationship Id="rId4" Type="http://schemas.openxmlformats.org/officeDocument/2006/relationships/image" Target="../media/image5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200025</xdr:colOff>
      <xdr:row>18</xdr:row>
      <xdr:rowOff>0</xdr:rowOff>
    </xdr:from>
    <xdr:to>
      <xdr:col>2</xdr:col>
      <xdr:colOff>542925</xdr:colOff>
      <xdr:row>18</xdr:row>
      <xdr:rowOff>0</xdr:rowOff>
    </xdr:to>
    <xdr:pic>
      <xdr:nvPicPr>
        <xdr:cNvPr id="2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001000"/>
          <a:ext cx="346075" cy="0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161925</xdr:colOff>
      <xdr:row>18</xdr:row>
      <xdr:rowOff>0</xdr:rowOff>
    </xdr:from>
    <xdr:to>
      <xdr:col>7</xdr:col>
      <xdr:colOff>1457325</xdr:colOff>
      <xdr:row>18</xdr:row>
      <xdr:rowOff>0</xdr:rowOff>
    </xdr:to>
    <xdr:pic>
      <xdr:nvPicPr>
        <xdr:cNvPr id="3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724150" y="8001000"/>
          <a:ext cx="1295400" cy="0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266700</xdr:colOff>
      <xdr:row>18</xdr:row>
      <xdr:rowOff>0</xdr:rowOff>
    </xdr:from>
    <xdr:to>
      <xdr:col>7</xdr:col>
      <xdr:colOff>1323975</xdr:colOff>
      <xdr:row>18</xdr:row>
      <xdr:rowOff>0</xdr:rowOff>
    </xdr:to>
    <xdr:pic>
      <xdr:nvPicPr>
        <xdr:cNvPr id="4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828925" y="8001000"/>
          <a:ext cx="1057275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9526</xdr:colOff>
      <xdr:row>18</xdr:row>
      <xdr:rowOff>0</xdr:rowOff>
    </xdr:from>
    <xdr:to>
      <xdr:col>1</xdr:col>
      <xdr:colOff>2073251</xdr:colOff>
      <xdr:row>18</xdr:row>
      <xdr:rowOff>0</xdr:rowOff>
    </xdr:to>
    <xdr:pic>
      <xdr:nvPicPr>
        <xdr:cNvPr id="5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9526" y="8001000"/>
          <a:ext cx="2061608" cy="0"/>
        </a:xfrm>
        <a:prstGeom prst="rect">
          <a:avLst/>
        </a:prstGeom>
        <a:noFill/>
      </xdr:spPr>
    </xdr:pic>
    <xdr:clientData/>
  </xdr:twoCellAnchor>
  <xdr:twoCellAnchor>
    <xdr:from>
      <xdr:col>4</xdr:col>
      <xdr:colOff>391583</xdr:colOff>
      <xdr:row>4</xdr:row>
      <xdr:rowOff>137586</xdr:rowOff>
    </xdr:from>
    <xdr:to>
      <xdr:col>4</xdr:col>
      <xdr:colOff>1164166</xdr:colOff>
      <xdr:row>4</xdr:row>
      <xdr:rowOff>497422</xdr:rowOff>
    </xdr:to>
    <xdr:sp macro="" textlink="">
      <xdr:nvSpPr>
        <xdr:cNvPr id="7" name="CaixaDeTexto 6"/>
        <xdr:cNvSpPr txBox="1"/>
      </xdr:nvSpPr>
      <xdr:spPr>
        <a:xfrm>
          <a:off x="4455583" y="1153586"/>
          <a:ext cx="772583" cy="3598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pt-BR" sz="1800" b="1" i="1">
              <a:solidFill>
                <a:schemeClr val="bg1">
                  <a:lumMod val="95000"/>
                </a:schemeClr>
              </a:solidFill>
              <a:latin typeface="Times New Roman" pitchFamily="18" charset="0"/>
              <a:cs typeface="Times New Roman" pitchFamily="18" charset="0"/>
            </a:rPr>
            <a:t>NSR</a:t>
          </a:r>
          <a:r>
            <a:rPr lang="pt-BR" sz="1800" b="1" i="1" baseline="-25000">
              <a:solidFill>
                <a:schemeClr val="bg1">
                  <a:lumMod val="95000"/>
                </a:schemeClr>
              </a:solidFill>
              <a:latin typeface="Times New Roman" pitchFamily="18" charset="0"/>
              <a:cs typeface="Times New Roman" pitchFamily="18" charset="0"/>
            </a:rPr>
            <a:t>k</a:t>
          </a:r>
        </a:p>
      </xdr:txBody>
    </xdr:sp>
    <xdr:clientData/>
  </xdr:twoCellAnchor>
  <xdr:twoCellAnchor>
    <xdr:from>
      <xdr:col>4</xdr:col>
      <xdr:colOff>518582</xdr:colOff>
      <xdr:row>4</xdr:row>
      <xdr:rowOff>148166</xdr:rowOff>
    </xdr:from>
    <xdr:to>
      <xdr:col>4</xdr:col>
      <xdr:colOff>950582</xdr:colOff>
      <xdr:row>4</xdr:row>
      <xdr:rowOff>148166</xdr:rowOff>
    </xdr:to>
    <xdr:cxnSp macro="">
      <xdr:nvCxnSpPr>
        <xdr:cNvPr id="9" name="Conector reto 8"/>
        <xdr:cNvCxnSpPr/>
      </xdr:nvCxnSpPr>
      <xdr:spPr>
        <a:xfrm>
          <a:off x="4582582" y="1164166"/>
          <a:ext cx="432000" cy="0"/>
        </a:xfrm>
        <a:prstGeom prst="line">
          <a:avLst/>
        </a:prstGeom>
        <a:ln w="19050">
          <a:solidFill>
            <a:schemeClr val="bg1">
              <a:lumMod val="95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603251</xdr:colOff>
      <xdr:row>4</xdr:row>
      <xdr:rowOff>137582</xdr:rowOff>
    </xdr:from>
    <xdr:to>
      <xdr:col>5</xdr:col>
      <xdr:colOff>1058334</xdr:colOff>
      <xdr:row>4</xdr:row>
      <xdr:rowOff>497418</xdr:rowOff>
    </xdr:to>
    <xdr:sp macro="" textlink="">
      <xdr:nvSpPr>
        <xdr:cNvPr id="10" name="CaixaDeTexto 9"/>
        <xdr:cNvSpPr txBox="1"/>
      </xdr:nvSpPr>
      <xdr:spPr>
        <a:xfrm>
          <a:off x="6106584" y="1153582"/>
          <a:ext cx="455083" cy="3598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pt-BR" sz="1800" b="1" i="1">
              <a:solidFill>
                <a:schemeClr val="bg1">
                  <a:lumMod val="95000"/>
                </a:schemeClr>
              </a:solidFill>
              <a:latin typeface="Times New Roman" pitchFamily="18" charset="0"/>
              <a:cs typeface="Times New Roman" pitchFamily="18" charset="0"/>
            </a:rPr>
            <a:t>m</a:t>
          </a:r>
          <a:r>
            <a:rPr lang="pt-BR" sz="1800" b="1" i="1" baseline="-25000">
              <a:solidFill>
                <a:schemeClr val="bg1">
                  <a:lumMod val="95000"/>
                </a:schemeClr>
              </a:solidFill>
              <a:latin typeface="Times New Roman" pitchFamily="18" charset="0"/>
              <a:cs typeface="Times New Roman" pitchFamily="18" charset="0"/>
            </a:rPr>
            <a:t>k</a:t>
          </a:r>
        </a:p>
      </xdr:txBody>
    </xdr:sp>
    <xdr:clientData/>
  </xdr:twoCellAnchor>
  <xdr:twoCellAnchor>
    <xdr:from>
      <xdr:col>5</xdr:col>
      <xdr:colOff>645582</xdr:colOff>
      <xdr:row>4</xdr:row>
      <xdr:rowOff>52918</xdr:rowOff>
    </xdr:from>
    <xdr:to>
      <xdr:col>5</xdr:col>
      <xdr:colOff>941917</xdr:colOff>
      <xdr:row>4</xdr:row>
      <xdr:rowOff>328084</xdr:rowOff>
    </xdr:to>
    <xdr:sp macro="" textlink="">
      <xdr:nvSpPr>
        <xdr:cNvPr id="13" name="CaixaDeTexto 12"/>
        <xdr:cNvSpPr txBox="1"/>
      </xdr:nvSpPr>
      <xdr:spPr>
        <a:xfrm>
          <a:off x="6148915" y="1068918"/>
          <a:ext cx="296335" cy="27516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pt-BR" sz="1600" b="1" i="1">
              <a:solidFill>
                <a:schemeClr val="bg1">
                  <a:lumMod val="95000"/>
                </a:schemeClr>
              </a:solidFill>
            </a:rPr>
            <a:t>^</a:t>
          </a:r>
        </a:p>
      </xdr:txBody>
    </xdr:sp>
    <xdr:clientData/>
  </xdr:twoCellAnchor>
  <xdr:twoCellAnchor>
    <xdr:from>
      <xdr:col>6</xdr:col>
      <xdr:colOff>560899</xdr:colOff>
      <xdr:row>4</xdr:row>
      <xdr:rowOff>137579</xdr:rowOff>
    </xdr:from>
    <xdr:to>
      <xdr:col>6</xdr:col>
      <xdr:colOff>1015982</xdr:colOff>
      <xdr:row>4</xdr:row>
      <xdr:rowOff>497415</xdr:rowOff>
    </xdr:to>
    <xdr:sp macro="" textlink="">
      <xdr:nvSpPr>
        <xdr:cNvPr id="14" name="CaixaDeTexto 13"/>
        <xdr:cNvSpPr txBox="1"/>
      </xdr:nvSpPr>
      <xdr:spPr>
        <a:xfrm>
          <a:off x="7630566" y="1153579"/>
          <a:ext cx="455083" cy="3598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l-GR" sz="1800" b="1" i="1">
              <a:solidFill>
                <a:schemeClr val="bg1">
                  <a:lumMod val="95000"/>
                </a:schemeClr>
              </a:solidFill>
              <a:latin typeface="Times New Roman"/>
              <a:cs typeface="Times New Roman"/>
            </a:rPr>
            <a:t>μ</a:t>
          </a:r>
          <a:r>
            <a:rPr lang="pt-BR" sz="1800" b="1" i="1" baseline="-25000">
              <a:solidFill>
                <a:schemeClr val="bg1">
                  <a:lumMod val="95000"/>
                </a:schemeClr>
              </a:solidFill>
              <a:latin typeface="Times New Roman" pitchFamily="18" charset="0"/>
              <a:cs typeface="Times New Roman" pitchFamily="18" charset="0"/>
            </a:rPr>
            <a:t>k</a:t>
          </a:r>
        </a:p>
      </xdr:txBody>
    </xdr:sp>
    <xdr:clientData/>
  </xdr:twoCellAnchor>
  <xdr:twoCellAnchor>
    <xdr:from>
      <xdr:col>6</xdr:col>
      <xdr:colOff>582084</xdr:colOff>
      <xdr:row>4</xdr:row>
      <xdr:rowOff>52918</xdr:rowOff>
    </xdr:from>
    <xdr:to>
      <xdr:col>6</xdr:col>
      <xdr:colOff>878419</xdr:colOff>
      <xdr:row>4</xdr:row>
      <xdr:rowOff>328084</xdr:rowOff>
    </xdr:to>
    <xdr:sp macro="" textlink="">
      <xdr:nvSpPr>
        <xdr:cNvPr id="15" name="CaixaDeTexto 14"/>
        <xdr:cNvSpPr txBox="1"/>
      </xdr:nvSpPr>
      <xdr:spPr>
        <a:xfrm>
          <a:off x="7672917" y="1068918"/>
          <a:ext cx="296335" cy="27516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pt-BR" sz="1600" b="1" i="1">
              <a:solidFill>
                <a:schemeClr val="bg1">
                  <a:lumMod val="95000"/>
                </a:schemeClr>
              </a:solidFill>
            </a:rPr>
            <a:t>^</a:t>
          </a:r>
        </a:p>
      </xdr:txBody>
    </xdr:sp>
    <xdr:clientData/>
  </xdr:twoCellAnchor>
  <xdr:twoCellAnchor>
    <xdr:from>
      <xdr:col>7</xdr:col>
      <xdr:colOff>582079</xdr:colOff>
      <xdr:row>4</xdr:row>
      <xdr:rowOff>137579</xdr:rowOff>
    </xdr:from>
    <xdr:to>
      <xdr:col>7</xdr:col>
      <xdr:colOff>1037162</xdr:colOff>
      <xdr:row>4</xdr:row>
      <xdr:rowOff>497415</xdr:rowOff>
    </xdr:to>
    <xdr:sp macro="" textlink="">
      <xdr:nvSpPr>
        <xdr:cNvPr id="16" name="CaixaDeTexto 15"/>
        <xdr:cNvSpPr txBox="1"/>
      </xdr:nvSpPr>
      <xdr:spPr>
        <a:xfrm>
          <a:off x="9186329" y="1153579"/>
          <a:ext cx="455083" cy="3598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l-GR" sz="1800" b="1" i="1">
              <a:solidFill>
                <a:schemeClr val="bg1">
                  <a:lumMod val="95000"/>
                </a:schemeClr>
              </a:solidFill>
              <a:latin typeface="Times New Roman"/>
              <a:cs typeface="Times New Roman"/>
            </a:rPr>
            <a:t>σ</a:t>
          </a:r>
          <a:r>
            <a:rPr lang="pt-BR" sz="1800" b="1" i="1" baseline="-25000">
              <a:solidFill>
                <a:schemeClr val="bg1">
                  <a:lumMod val="95000"/>
                </a:schemeClr>
              </a:solidFill>
              <a:latin typeface="Times New Roman" pitchFamily="18" charset="0"/>
              <a:cs typeface="Times New Roman" pitchFamily="18" charset="0"/>
            </a:rPr>
            <a:t>k</a:t>
          </a:r>
        </a:p>
      </xdr:txBody>
    </xdr:sp>
    <xdr:clientData/>
  </xdr:twoCellAnchor>
  <xdr:twoCellAnchor>
    <xdr:from>
      <xdr:col>7</xdr:col>
      <xdr:colOff>603264</xdr:colOff>
      <xdr:row>4</xdr:row>
      <xdr:rowOff>52918</xdr:rowOff>
    </xdr:from>
    <xdr:to>
      <xdr:col>7</xdr:col>
      <xdr:colOff>899599</xdr:colOff>
      <xdr:row>4</xdr:row>
      <xdr:rowOff>328084</xdr:rowOff>
    </xdr:to>
    <xdr:sp macro="" textlink="">
      <xdr:nvSpPr>
        <xdr:cNvPr id="17" name="CaixaDeTexto 16"/>
        <xdr:cNvSpPr txBox="1"/>
      </xdr:nvSpPr>
      <xdr:spPr>
        <a:xfrm>
          <a:off x="9207514" y="1068918"/>
          <a:ext cx="296335" cy="27516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pt-BR" sz="1600" b="1" i="1">
              <a:solidFill>
                <a:schemeClr val="bg1">
                  <a:lumMod val="95000"/>
                </a:schemeClr>
              </a:solidFill>
            </a:rPr>
            <a:t>^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0</xdr:colOff>
          <xdr:row>18</xdr:row>
          <xdr:rowOff>0</xdr:rowOff>
        </xdr:from>
        <xdr:to>
          <xdr:col>8</xdr:col>
          <xdr:colOff>0</xdr:colOff>
          <xdr:row>18</xdr:row>
          <xdr:rowOff>0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409575</xdr:colOff>
      <xdr:row>5</xdr:row>
      <xdr:rowOff>19050</xdr:rowOff>
    </xdr:from>
    <xdr:to>
      <xdr:col>10</xdr:col>
      <xdr:colOff>749300</xdr:colOff>
      <xdr:row>8</xdr:row>
      <xdr:rowOff>200025</xdr:rowOff>
    </xdr:to>
    <xdr:sp macro="" textlink="">
      <xdr:nvSpPr>
        <xdr:cNvPr id="2" name="CaixaDeTexto 1"/>
        <xdr:cNvSpPr txBox="1"/>
      </xdr:nvSpPr>
      <xdr:spPr>
        <a:xfrm>
          <a:off x="9134475" y="1263650"/>
          <a:ext cx="2968625" cy="10572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19050" cmpd="sng">
          <a:solidFill>
            <a:schemeClr val="accent4">
              <a:lumMod val="75000"/>
            </a:schemeClr>
          </a:solidFill>
        </a:ln>
        <a:effectLst>
          <a:innerShdw blurRad="63500" dist="50800" dir="2700000">
            <a:prstClr val="black">
              <a:alpha val="50000"/>
            </a:prstClr>
          </a:inn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pt-BR" sz="1400"/>
            <a:t>Preencher</a:t>
          </a:r>
          <a:r>
            <a:rPr lang="pt-BR" sz="1400" baseline="0"/>
            <a:t> células em azul claro com o valor total (em Reais) da provisão matemática para resgates para cada sub-célula da matriz</a:t>
          </a:r>
          <a:endParaRPr lang="pt-BR" sz="14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606426</xdr:colOff>
      <xdr:row>5</xdr:row>
      <xdr:rowOff>25401</xdr:rowOff>
    </xdr:from>
    <xdr:to>
      <xdr:col>8</xdr:col>
      <xdr:colOff>28575</xdr:colOff>
      <xdr:row>5</xdr:row>
      <xdr:rowOff>584200</xdr:rowOff>
    </xdr:to>
    <xdr:sp macro="" textlink="">
      <xdr:nvSpPr>
        <xdr:cNvPr id="2" name="CaixaDeTexto 1"/>
        <xdr:cNvSpPr txBox="1"/>
      </xdr:nvSpPr>
      <xdr:spPr>
        <a:xfrm>
          <a:off x="8188326" y="1270001"/>
          <a:ext cx="1543049" cy="558799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19050" cmpd="sng">
          <a:solidFill>
            <a:schemeClr val="accent4">
              <a:lumMod val="75000"/>
            </a:schemeClr>
          </a:solidFill>
        </a:ln>
        <a:effectLst>
          <a:innerShdw blurRad="63500" dist="50800" dir="2700000">
            <a:prstClr val="black">
              <a:alpha val="50000"/>
            </a:prstClr>
          </a:inn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pt-BR" sz="1400"/>
            <a:t>Preencher</a:t>
          </a:r>
          <a:r>
            <a:rPr lang="pt-BR" sz="1400" baseline="0"/>
            <a:t> a célula em azul claro</a:t>
          </a:r>
          <a:endParaRPr lang="pt-BR" sz="14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292100</xdr:colOff>
      <xdr:row>3</xdr:row>
      <xdr:rowOff>342900</xdr:rowOff>
    </xdr:from>
    <xdr:to>
      <xdr:col>6</xdr:col>
      <xdr:colOff>596900</xdr:colOff>
      <xdr:row>4</xdr:row>
      <xdr:rowOff>355600</xdr:rowOff>
    </xdr:to>
    <xdr:grpSp>
      <xdr:nvGrpSpPr>
        <xdr:cNvPr id="28" name="Grupo 27"/>
        <xdr:cNvGrpSpPr/>
      </xdr:nvGrpSpPr>
      <xdr:grpSpPr>
        <a:xfrm>
          <a:off x="1816100" y="1206500"/>
          <a:ext cx="1866900" cy="393700"/>
          <a:chOff x="5270500" y="3263900"/>
          <a:chExt cx="1866900" cy="393700"/>
        </a:xfrm>
      </xdr:grpSpPr>
      <xdr:cxnSp macro="">
        <xdr:nvCxnSpPr>
          <xdr:cNvPr id="5" name="Conector reto 4"/>
          <xdr:cNvCxnSpPr/>
        </xdr:nvCxnSpPr>
        <xdr:spPr>
          <a:xfrm>
            <a:off x="5308600" y="3454400"/>
            <a:ext cx="76200" cy="203200"/>
          </a:xfrm>
          <a:prstGeom prst="line">
            <a:avLst/>
          </a:prstGeom>
          <a:ln w="1905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6" name="Conector reto 5"/>
          <xdr:cNvCxnSpPr/>
        </xdr:nvCxnSpPr>
        <xdr:spPr>
          <a:xfrm flipH="1">
            <a:off x="5384800" y="3263900"/>
            <a:ext cx="139700" cy="393700"/>
          </a:xfrm>
          <a:prstGeom prst="line">
            <a:avLst/>
          </a:prstGeom>
          <a:ln w="1905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0" name="Conector reto 9"/>
          <xdr:cNvCxnSpPr/>
        </xdr:nvCxnSpPr>
        <xdr:spPr>
          <a:xfrm>
            <a:off x="5511800" y="3263900"/>
            <a:ext cx="1625600" cy="0"/>
          </a:xfrm>
          <a:prstGeom prst="line">
            <a:avLst/>
          </a:prstGeom>
          <a:ln w="1905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2" name="Conector reto 11"/>
          <xdr:cNvCxnSpPr/>
        </xdr:nvCxnSpPr>
        <xdr:spPr>
          <a:xfrm flipH="1">
            <a:off x="5270500" y="3479800"/>
            <a:ext cx="38100" cy="12700"/>
          </a:xfrm>
          <a:prstGeom prst="line">
            <a:avLst/>
          </a:prstGeom>
          <a:ln w="1905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4</xdr:col>
      <xdr:colOff>0</xdr:colOff>
      <xdr:row>6</xdr:row>
      <xdr:rowOff>0</xdr:rowOff>
    </xdr:from>
    <xdr:to>
      <xdr:col>7</xdr:col>
      <xdr:colOff>19100</xdr:colOff>
      <xdr:row>9</xdr:row>
      <xdr:rowOff>38100</xdr:rowOff>
    </xdr:to>
    <xdr:grpSp>
      <xdr:nvGrpSpPr>
        <xdr:cNvPr id="29" name="Grupo 28"/>
        <xdr:cNvGrpSpPr/>
      </xdr:nvGrpSpPr>
      <xdr:grpSpPr>
        <a:xfrm>
          <a:off x="1866900" y="2006600"/>
          <a:ext cx="1847900" cy="1181100"/>
          <a:chOff x="5321300" y="4064000"/>
          <a:chExt cx="1847900" cy="1181100"/>
        </a:xfrm>
      </xdr:grpSpPr>
      <xdr:grpSp>
        <xdr:nvGrpSpPr>
          <xdr:cNvPr id="22" name="Grupo 21"/>
          <xdr:cNvGrpSpPr/>
        </xdr:nvGrpSpPr>
        <xdr:grpSpPr>
          <a:xfrm>
            <a:off x="5321300" y="4064000"/>
            <a:ext cx="120700" cy="1168400"/>
            <a:chOff x="5321300" y="4064000"/>
            <a:chExt cx="120700" cy="1168400"/>
          </a:xfrm>
        </xdr:grpSpPr>
        <xdr:cxnSp macro="">
          <xdr:nvCxnSpPr>
            <xdr:cNvPr id="17" name="Conector reto 16"/>
            <xdr:cNvCxnSpPr/>
          </xdr:nvCxnSpPr>
          <xdr:spPr>
            <a:xfrm>
              <a:off x="5334000" y="4064000"/>
              <a:ext cx="0" cy="1168400"/>
            </a:xfrm>
            <a:prstGeom prst="line">
              <a:avLst/>
            </a:prstGeom>
            <a:ln w="1905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9" name="Conector reto 18"/>
            <xdr:cNvCxnSpPr/>
          </xdr:nvCxnSpPr>
          <xdr:spPr>
            <a:xfrm>
              <a:off x="5321300" y="4064000"/>
              <a:ext cx="108000" cy="0"/>
            </a:xfrm>
            <a:prstGeom prst="line">
              <a:avLst/>
            </a:prstGeom>
            <a:ln w="1905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1" name="Conector reto 20"/>
            <xdr:cNvCxnSpPr/>
          </xdr:nvCxnSpPr>
          <xdr:spPr>
            <a:xfrm>
              <a:off x="5334000" y="5219700"/>
              <a:ext cx="108000" cy="0"/>
            </a:xfrm>
            <a:prstGeom prst="line">
              <a:avLst/>
            </a:prstGeom>
            <a:ln w="1905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23" name="Grupo 22"/>
          <xdr:cNvGrpSpPr/>
        </xdr:nvGrpSpPr>
        <xdr:grpSpPr>
          <a:xfrm flipH="1">
            <a:off x="7048500" y="4076700"/>
            <a:ext cx="120700" cy="1168400"/>
            <a:chOff x="5321300" y="4064000"/>
            <a:chExt cx="120700" cy="1168400"/>
          </a:xfrm>
        </xdr:grpSpPr>
        <xdr:cxnSp macro="">
          <xdr:nvCxnSpPr>
            <xdr:cNvPr id="24" name="Conector reto 23"/>
            <xdr:cNvCxnSpPr/>
          </xdr:nvCxnSpPr>
          <xdr:spPr>
            <a:xfrm>
              <a:off x="5334000" y="4064000"/>
              <a:ext cx="0" cy="1168400"/>
            </a:xfrm>
            <a:prstGeom prst="line">
              <a:avLst/>
            </a:prstGeom>
            <a:ln w="1905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5" name="Conector reto 24"/>
            <xdr:cNvCxnSpPr/>
          </xdr:nvCxnSpPr>
          <xdr:spPr>
            <a:xfrm>
              <a:off x="5321300" y="4064000"/>
              <a:ext cx="108000" cy="0"/>
            </a:xfrm>
            <a:prstGeom prst="line">
              <a:avLst/>
            </a:prstGeom>
            <a:ln w="1905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6" name="Conector reto 25"/>
            <xdr:cNvCxnSpPr/>
          </xdr:nvCxnSpPr>
          <xdr:spPr>
            <a:xfrm>
              <a:off x="5334000" y="5219700"/>
              <a:ext cx="108000" cy="0"/>
            </a:xfrm>
            <a:prstGeom prst="line">
              <a:avLst/>
            </a:prstGeom>
            <a:ln w="1905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</xdr:grpSp>
    <xdr:clientData/>
  </xdr:twoCellAnchor>
  <xdr:twoCellAnchor>
    <xdr:from>
      <xdr:col>4</xdr:col>
      <xdr:colOff>0</xdr:colOff>
      <xdr:row>10</xdr:row>
      <xdr:rowOff>0</xdr:rowOff>
    </xdr:from>
    <xdr:to>
      <xdr:col>7</xdr:col>
      <xdr:colOff>19100</xdr:colOff>
      <xdr:row>13</xdr:row>
      <xdr:rowOff>38100</xdr:rowOff>
    </xdr:to>
    <xdr:grpSp>
      <xdr:nvGrpSpPr>
        <xdr:cNvPr id="30" name="Grupo 29"/>
        <xdr:cNvGrpSpPr/>
      </xdr:nvGrpSpPr>
      <xdr:grpSpPr>
        <a:xfrm>
          <a:off x="1866900" y="3530600"/>
          <a:ext cx="1847900" cy="1181100"/>
          <a:chOff x="5321300" y="4064000"/>
          <a:chExt cx="1847900" cy="1181100"/>
        </a:xfrm>
      </xdr:grpSpPr>
      <xdr:grpSp>
        <xdr:nvGrpSpPr>
          <xdr:cNvPr id="31" name="Grupo 21"/>
          <xdr:cNvGrpSpPr/>
        </xdr:nvGrpSpPr>
        <xdr:grpSpPr>
          <a:xfrm>
            <a:off x="5321300" y="4064000"/>
            <a:ext cx="120700" cy="1168400"/>
            <a:chOff x="5321300" y="4064000"/>
            <a:chExt cx="120700" cy="1168400"/>
          </a:xfrm>
        </xdr:grpSpPr>
        <xdr:cxnSp macro="">
          <xdr:nvCxnSpPr>
            <xdr:cNvPr id="36" name="Conector reto 35"/>
            <xdr:cNvCxnSpPr/>
          </xdr:nvCxnSpPr>
          <xdr:spPr>
            <a:xfrm>
              <a:off x="5334000" y="4064000"/>
              <a:ext cx="0" cy="1168400"/>
            </a:xfrm>
            <a:prstGeom prst="line">
              <a:avLst/>
            </a:prstGeom>
            <a:ln w="1905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7" name="Conector reto 36"/>
            <xdr:cNvCxnSpPr/>
          </xdr:nvCxnSpPr>
          <xdr:spPr>
            <a:xfrm>
              <a:off x="5321300" y="4064000"/>
              <a:ext cx="108000" cy="0"/>
            </a:xfrm>
            <a:prstGeom prst="line">
              <a:avLst/>
            </a:prstGeom>
            <a:ln w="1905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8" name="Conector reto 37"/>
            <xdr:cNvCxnSpPr/>
          </xdr:nvCxnSpPr>
          <xdr:spPr>
            <a:xfrm>
              <a:off x="5334000" y="5219700"/>
              <a:ext cx="108000" cy="0"/>
            </a:xfrm>
            <a:prstGeom prst="line">
              <a:avLst/>
            </a:prstGeom>
            <a:ln w="1905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32" name="Grupo 22"/>
          <xdr:cNvGrpSpPr/>
        </xdr:nvGrpSpPr>
        <xdr:grpSpPr>
          <a:xfrm flipH="1">
            <a:off x="7048500" y="4076700"/>
            <a:ext cx="120700" cy="1168400"/>
            <a:chOff x="5321300" y="4064000"/>
            <a:chExt cx="120700" cy="1168400"/>
          </a:xfrm>
        </xdr:grpSpPr>
        <xdr:cxnSp macro="">
          <xdr:nvCxnSpPr>
            <xdr:cNvPr id="33" name="Conector reto 32"/>
            <xdr:cNvCxnSpPr/>
          </xdr:nvCxnSpPr>
          <xdr:spPr>
            <a:xfrm>
              <a:off x="5334000" y="4064000"/>
              <a:ext cx="0" cy="1168400"/>
            </a:xfrm>
            <a:prstGeom prst="line">
              <a:avLst/>
            </a:prstGeom>
            <a:ln w="1905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4" name="Conector reto 33"/>
            <xdr:cNvCxnSpPr/>
          </xdr:nvCxnSpPr>
          <xdr:spPr>
            <a:xfrm>
              <a:off x="5321300" y="4064000"/>
              <a:ext cx="108000" cy="0"/>
            </a:xfrm>
            <a:prstGeom prst="line">
              <a:avLst/>
            </a:prstGeom>
            <a:ln w="1905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5" name="Conector reto 34"/>
            <xdr:cNvCxnSpPr/>
          </xdr:nvCxnSpPr>
          <xdr:spPr>
            <a:xfrm>
              <a:off x="5334000" y="5219700"/>
              <a:ext cx="108000" cy="0"/>
            </a:xfrm>
            <a:prstGeom prst="line">
              <a:avLst/>
            </a:prstGeom>
            <a:ln w="1905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</xdr:grpSp>
    <xdr:clientData/>
  </xdr:twoCellAnchor>
  <xdr:twoCellAnchor>
    <xdr:from>
      <xdr:col>1</xdr:col>
      <xdr:colOff>0</xdr:colOff>
      <xdr:row>3</xdr:row>
      <xdr:rowOff>0</xdr:rowOff>
    </xdr:from>
    <xdr:to>
      <xdr:col>16</xdr:col>
      <xdr:colOff>25400</xdr:colOff>
      <xdr:row>13</xdr:row>
      <xdr:rowOff>368300</xdr:rowOff>
    </xdr:to>
    <xdr:sp macro="" textlink="">
      <xdr:nvSpPr>
        <xdr:cNvPr id="39" name="Retângulo 38"/>
        <xdr:cNvSpPr/>
      </xdr:nvSpPr>
      <xdr:spPr>
        <a:xfrm>
          <a:off x="152400" y="1130300"/>
          <a:ext cx="9055100" cy="417830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pt-BR" sz="1100"/>
        </a:p>
      </xdr:txBody>
    </xdr:sp>
    <xdr:clientData/>
  </xdr:twoCellAnchor>
  <xdr:twoCellAnchor>
    <xdr:from>
      <xdr:col>8</xdr:col>
      <xdr:colOff>0</xdr:colOff>
      <xdr:row>10</xdr:row>
      <xdr:rowOff>0</xdr:rowOff>
    </xdr:from>
    <xdr:to>
      <xdr:col>11</xdr:col>
      <xdr:colOff>19100</xdr:colOff>
      <xdr:row>13</xdr:row>
      <xdr:rowOff>38100</xdr:rowOff>
    </xdr:to>
    <xdr:grpSp>
      <xdr:nvGrpSpPr>
        <xdr:cNvPr id="27" name="Grupo 26"/>
        <xdr:cNvGrpSpPr/>
      </xdr:nvGrpSpPr>
      <xdr:grpSpPr>
        <a:xfrm>
          <a:off x="4305300" y="3530600"/>
          <a:ext cx="1847900" cy="1181100"/>
          <a:chOff x="5321300" y="4064000"/>
          <a:chExt cx="1847900" cy="1181100"/>
        </a:xfrm>
      </xdr:grpSpPr>
      <xdr:grpSp>
        <xdr:nvGrpSpPr>
          <xdr:cNvPr id="40" name="Grupo 21"/>
          <xdr:cNvGrpSpPr/>
        </xdr:nvGrpSpPr>
        <xdr:grpSpPr>
          <a:xfrm>
            <a:off x="5321300" y="4064000"/>
            <a:ext cx="120700" cy="1168400"/>
            <a:chOff x="5321300" y="4064000"/>
            <a:chExt cx="120700" cy="1168400"/>
          </a:xfrm>
        </xdr:grpSpPr>
        <xdr:cxnSp macro="">
          <xdr:nvCxnSpPr>
            <xdr:cNvPr id="45" name="Conector reto 44"/>
            <xdr:cNvCxnSpPr/>
          </xdr:nvCxnSpPr>
          <xdr:spPr>
            <a:xfrm>
              <a:off x="5334000" y="4064000"/>
              <a:ext cx="0" cy="1168400"/>
            </a:xfrm>
            <a:prstGeom prst="line">
              <a:avLst/>
            </a:prstGeom>
            <a:ln w="1905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46" name="Conector reto 45"/>
            <xdr:cNvCxnSpPr/>
          </xdr:nvCxnSpPr>
          <xdr:spPr>
            <a:xfrm>
              <a:off x="5321300" y="4064000"/>
              <a:ext cx="108000" cy="0"/>
            </a:xfrm>
            <a:prstGeom prst="line">
              <a:avLst/>
            </a:prstGeom>
            <a:ln w="1905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47" name="Conector reto 46"/>
            <xdr:cNvCxnSpPr/>
          </xdr:nvCxnSpPr>
          <xdr:spPr>
            <a:xfrm>
              <a:off x="5334000" y="5219700"/>
              <a:ext cx="108000" cy="0"/>
            </a:xfrm>
            <a:prstGeom prst="line">
              <a:avLst/>
            </a:prstGeom>
            <a:ln w="1905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41" name="Grupo 22"/>
          <xdr:cNvGrpSpPr/>
        </xdr:nvGrpSpPr>
        <xdr:grpSpPr>
          <a:xfrm flipH="1">
            <a:off x="7048500" y="4076700"/>
            <a:ext cx="120700" cy="1168400"/>
            <a:chOff x="5321300" y="4064000"/>
            <a:chExt cx="120700" cy="1168400"/>
          </a:xfrm>
        </xdr:grpSpPr>
        <xdr:cxnSp macro="">
          <xdr:nvCxnSpPr>
            <xdr:cNvPr id="42" name="Conector reto 41"/>
            <xdr:cNvCxnSpPr/>
          </xdr:nvCxnSpPr>
          <xdr:spPr>
            <a:xfrm>
              <a:off x="5334000" y="4064000"/>
              <a:ext cx="0" cy="1168400"/>
            </a:xfrm>
            <a:prstGeom prst="line">
              <a:avLst/>
            </a:prstGeom>
            <a:ln w="1905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43" name="Conector reto 42"/>
            <xdr:cNvCxnSpPr/>
          </xdr:nvCxnSpPr>
          <xdr:spPr>
            <a:xfrm>
              <a:off x="5321300" y="4064000"/>
              <a:ext cx="108000" cy="0"/>
            </a:xfrm>
            <a:prstGeom prst="line">
              <a:avLst/>
            </a:prstGeom>
            <a:ln w="1905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44" name="Conector reto 43"/>
            <xdr:cNvCxnSpPr/>
          </xdr:nvCxnSpPr>
          <xdr:spPr>
            <a:xfrm>
              <a:off x="5334000" y="5219700"/>
              <a:ext cx="108000" cy="0"/>
            </a:xfrm>
            <a:prstGeom prst="line">
              <a:avLst/>
            </a:prstGeom>
            <a:ln w="1905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</xdr:grpSp>
    <xdr:clientData/>
  </xdr:twoCellAnchor>
  <xdr:twoCellAnchor>
    <xdr:from>
      <xdr:col>12</xdr:col>
      <xdr:colOff>12700</xdr:colOff>
      <xdr:row>10</xdr:row>
      <xdr:rowOff>12700</xdr:rowOff>
    </xdr:from>
    <xdr:to>
      <xdr:col>15</xdr:col>
      <xdr:colOff>31800</xdr:colOff>
      <xdr:row>13</xdr:row>
      <xdr:rowOff>50800</xdr:rowOff>
    </xdr:to>
    <xdr:grpSp>
      <xdr:nvGrpSpPr>
        <xdr:cNvPr id="48" name="Grupo 47"/>
        <xdr:cNvGrpSpPr/>
      </xdr:nvGrpSpPr>
      <xdr:grpSpPr>
        <a:xfrm>
          <a:off x="6756400" y="3543300"/>
          <a:ext cx="1847900" cy="1181100"/>
          <a:chOff x="5321300" y="4064000"/>
          <a:chExt cx="1847900" cy="1181100"/>
        </a:xfrm>
      </xdr:grpSpPr>
      <xdr:grpSp>
        <xdr:nvGrpSpPr>
          <xdr:cNvPr id="49" name="Grupo 21"/>
          <xdr:cNvGrpSpPr/>
        </xdr:nvGrpSpPr>
        <xdr:grpSpPr>
          <a:xfrm>
            <a:off x="5321300" y="4064000"/>
            <a:ext cx="120700" cy="1168400"/>
            <a:chOff x="5321300" y="4064000"/>
            <a:chExt cx="120700" cy="1168400"/>
          </a:xfrm>
        </xdr:grpSpPr>
        <xdr:cxnSp macro="">
          <xdr:nvCxnSpPr>
            <xdr:cNvPr id="54" name="Conector reto 53"/>
            <xdr:cNvCxnSpPr/>
          </xdr:nvCxnSpPr>
          <xdr:spPr>
            <a:xfrm>
              <a:off x="5334000" y="4064000"/>
              <a:ext cx="0" cy="1168400"/>
            </a:xfrm>
            <a:prstGeom prst="line">
              <a:avLst/>
            </a:prstGeom>
            <a:ln w="1905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55" name="Conector reto 54"/>
            <xdr:cNvCxnSpPr/>
          </xdr:nvCxnSpPr>
          <xdr:spPr>
            <a:xfrm>
              <a:off x="5321300" y="4064000"/>
              <a:ext cx="108000" cy="0"/>
            </a:xfrm>
            <a:prstGeom prst="line">
              <a:avLst/>
            </a:prstGeom>
            <a:ln w="1905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56" name="Conector reto 55"/>
            <xdr:cNvCxnSpPr/>
          </xdr:nvCxnSpPr>
          <xdr:spPr>
            <a:xfrm>
              <a:off x="5334000" y="5219700"/>
              <a:ext cx="108000" cy="0"/>
            </a:xfrm>
            <a:prstGeom prst="line">
              <a:avLst/>
            </a:prstGeom>
            <a:ln w="1905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50" name="Grupo 22"/>
          <xdr:cNvGrpSpPr/>
        </xdr:nvGrpSpPr>
        <xdr:grpSpPr>
          <a:xfrm flipH="1">
            <a:off x="7048500" y="4076700"/>
            <a:ext cx="120700" cy="1168400"/>
            <a:chOff x="5321300" y="4064000"/>
            <a:chExt cx="120700" cy="1168400"/>
          </a:xfrm>
        </xdr:grpSpPr>
        <xdr:cxnSp macro="">
          <xdr:nvCxnSpPr>
            <xdr:cNvPr id="51" name="Conector reto 50"/>
            <xdr:cNvCxnSpPr/>
          </xdr:nvCxnSpPr>
          <xdr:spPr>
            <a:xfrm>
              <a:off x="5334000" y="4064000"/>
              <a:ext cx="0" cy="1168400"/>
            </a:xfrm>
            <a:prstGeom prst="line">
              <a:avLst/>
            </a:prstGeom>
            <a:ln w="1905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52" name="Conector reto 51"/>
            <xdr:cNvCxnSpPr/>
          </xdr:nvCxnSpPr>
          <xdr:spPr>
            <a:xfrm>
              <a:off x="5321300" y="4064000"/>
              <a:ext cx="108000" cy="0"/>
            </a:xfrm>
            <a:prstGeom prst="line">
              <a:avLst/>
            </a:prstGeom>
            <a:ln w="1905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53" name="Conector reto 52"/>
            <xdr:cNvCxnSpPr/>
          </xdr:nvCxnSpPr>
          <xdr:spPr>
            <a:xfrm>
              <a:off x="5334000" y="5219700"/>
              <a:ext cx="108000" cy="0"/>
            </a:xfrm>
            <a:prstGeom prst="line">
              <a:avLst/>
            </a:prstGeom>
            <a:ln w="1905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</xdr:grp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wmf"/><Relationship Id="rId4" Type="http://schemas.openxmlformats.org/officeDocument/2006/relationships/oleObject" Target="../embeddings/oleObject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Plan1">
    <pageSetUpPr fitToPage="1"/>
  </sheetPr>
  <dimension ref="B1:I37"/>
  <sheetViews>
    <sheetView showGridLines="0" tabSelected="1" zoomScale="75" zoomScaleNormal="75" workbookViewId="0">
      <selection activeCell="E6" sqref="E6"/>
    </sheetView>
  </sheetViews>
  <sheetFormatPr defaultRowHeight="15" x14ac:dyDescent="0.25"/>
  <cols>
    <col min="1" max="1" width="1.42578125" style="1" customWidth="1"/>
    <col min="2" max="2" width="32.7109375" style="1" customWidth="1"/>
    <col min="3" max="3" width="28.7109375" style="1" customWidth="1"/>
    <col min="4" max="4" width="6.7109375" style="1" customWidth="1"/>
    <col min="5" max="8" width="25.7109375" style="1" customWidth="1"/>
    <col min="9" max="9" width="5.7109375" style="1" customWidth="1"/>
    <col min="10" max="16384" width="9.140625" style="1"/>
  </cols>
  <sheetData>
    <row r="1" spans="2:9" ht="23.25" x14ac:dyDescent="0.25">
      <c r="B1" s="2" t="s">
        <v>42</v>
      </c>
    </row>
    <row r="2" spans="2:9" ht="21" hidden="1" x14ac:dyDescent="0.25">
      <c r="B2" s="3" t="s">
        <v>50</v>
      </c>
    </row>
    <row r="3" spans="2:9" ht="21" x14ac:dyDescent="0.25">
      <c r="B3" s="4" t="s">
        <v>22</v>
      </c>
    </row>
    <row r="4" spans="2:9" x14ac:dyDescent="0.25">
      <c r="B4" s="5"/>
    </row>
    <row r="5" spans="2:9" ht="80.099999999999994" customHeight="1" thickBot="1" x14ac:dyDescent="0.4">
      <c r="B5" s="37" t="s">
        <v>31</v>
      </c>
      <c r="C5" s="7" t="s">
        <v>32</v>
      </c>
      <c r="D5" s="38" t="s">
        <v>16</v>
      </c>
      <c r="E5" s="8" t="s">
        <v>19</v>
      </c>
      <c r="F5" s="8" t="s">
        <v>20</v>
      </c>
      <c r="G5" s="8" t="s">
        <v>17</v>
      </c>
      <c r="H5" s="9" t="s">
        <v>18</v>
      </c>
      <c r="I5" s="6"/>
    </row>
    <row r="6" spans="2:9" ht="21" customHeight="1" x14ac:dyDescent="0.25">
      <c r="B6" s="80" t="s">
        <v>0</v>
      </c>
      <c r="C6" s="12" t="s">
        <v>6</v>
      </c>
      <c r="D6" s="34">
        <v>1</v>
      </c>
      <c r="E6" s="60"/>
      <c r="F6" s="63"/>
      <c r="G6" s="67"/>
      <c r="H6" s="67"/>
    </row>
    <row r="7" spans="2:9" ht="21" customHeight="1" x14ac:dyDescent="0.25">
      <c r="B7" s="80"/>
      <c r="C7" s="12" t="s">
        <v>7</v>
      </c>
      <c r="D7" s="34">
        <v>2</v>
      </c>
      <c r="E7" s="61"/>
      <c r="F7" s="64"/>
      <c r="G7" s="68"/>
      <c r="H7" s="68"/>
    </row>
    <row r="8" spans="2:9" ht="21" customHeight="1" thickBot="1" x14ac:dyDescent="0.3">
      <c r="B8" s="81"/>
      <c r="C8" s="28" t="s">
        <v>8</v>
      </c>
      <c r="D8" s="39">
        <v>3</v>
      </c>
      <c r="E8" s="62"/>
      <c r="F8" s="65"/>
      <c r="G8" s="69"/>
      <c r="H8" s="69"/>
    </row>
    <row r="9" spans="2:9" ht="21" customHeight="1" x14ac:dyDescent="0.25">
      <c r="B9" s="82" t="s">
        <v>21</v>
      </c>
      <c r="C9" s="29" t="s">
        <v>6</v>
      </c>
      <c r="D9" s="40">
        <v>4</v>
      </c>
      <c r="E9" s="60"/>
      <c r="F9" s="63"/>
      <c r="G9" s="67"/>
      <c r="H9" s="67"/>
    </row>
    <row r="10" spans="2:9" ht="21" customHeight="1" x14ac:dyDescent="0.25">
      <c r="B10" s="80"/>
      <c r="C10" s="12" t="s">
        <v>7</v>
      </c>
      <c r="D10" s="34">
        <v>5</v>
      </c>
      <c r="E10" s="61"/>
      <c r="F10" s="64"/>
      <c r="G10" s="68"/>
      <c r="H10" s="68"/>
    </row>
    <row r="11" spans="2:9" ht="21" customHeight="1" thickBot="1" x14ac:dyDescent="0.3">
      <c r="B11" s="81"/>
      <c r="C11" s="28" t="s">
        <v>8</v>
      </c>
      <c r="D11" s="39">
        <v>6</v>
      </c>
      <c r="E11" s="62"/>
      <c r="F11" s="65"/>
      <c r="G11" s="69"/>
      <c r="H11" s="69"/>
    </row>
    <row r="12" spans="2:9" ht="21" customHeight="1" x14ac:dyDescent="0.25">
      <c r="B12" s="83" t="s">
        <v>2</v>
      </c>
      <c r="C12" s="29" t="s">
        <v>6</v>
      </c>
      <c r="D12" s="40">
        <v>7</v>
      </c>
      <c r="E12" s="60"/>
      <c r="F12" s="63"/>
      <c r="G12" s="67"/>
      <c r="H12" s="67"/>
    </row>
    <row r="13" spans="2:9" ht="21" customHeight="1" x14ac:dyDescent="0.25">
      <c r="B13" s="80"/>
      <c r="C13" s="12" t="s">
        <v>7</v>
      </c>
      <c r="D13" s="34">
        <v>8</v>
      </c>
      <c r="E13" s="61"/>
      <c r="F13" s="64"/>
      <c r="G13" s="68"/>
      <c r="H13" s="68"/>
    </row>
    <row r="14" spans="2:9" ht="21" customHeight="1" thickBot="1" x14ac:dyDescent="0.3">
      <c r="B14" s="81"/>
      <c r="C14" s="28" t="s">
        <v>8</v>
      </c>
      <c r="D14" s="39">
        <v>9</v>
      </c>
      <c r="E14" s="62"/>
      <c r="F14" s="65"/>
      <c r="G14" s="69"/>
      <c r="H14" s="69"/>
    </row>
    <row r="15" spans="2:9" ht="21" customHeight="1" x14ac:dyDescent="0.25">
      <c r="B15" s="83" t="s">
        <v>3</v>
      </c>
      <c r="C15" s="29" t="s">
        <v>6</v>
      </c>
      <c r="D15" s="40">
        <v>10</v>
      </c>
      <c r="E15" s="60"/>
      <c r="F15" s="63"/>
      <c r="G15" s="67"/>
      <c r="H15" s="67"/>
    </row>
    <row r="16" spans="2:9" ht="21" customHeight="1" x14ac:dyDescent="0.25">
      <c r="B16" s="80"/>
      <c r="C16" s="12" t="s">
        <v>7</v>
      </c>
      <c r="D16" s="34">
        <v>11</v>
      </c>
      <c r="E16" s="61"/>
      <c r="F16" s="66"/>
      <c r="G16" s="68"/>
      <c r="H16" s="68"/>
    </row>
    <row r="17" spans="2:8" ht="21" customHeight="1" thickBot="1" x14ac:dyDescent="0.3">
      <c r="B17" s="81"/>
      <c r="C17" s="28" t="s">
        <v>8</v>
      </c>
      <c r="D17" s="39">
        <v>12</v>
      </c>
      <c r="E17" s="62"/>
      <c r="F17" s="65"/>
      <c r="G17" s="69"/>
      <c r="H17" s="69"/>
    </row>
    <row r="18" spans="2:8" ht="30" customHeight="1" x14ac:dyDescent="0.25"/>
    <row r="19" spans="2:8" ht="24.95" customHeight="1" x14ac:dyDescent="0.25">
      <c r="F19" s="86"/>
      <c r="G19" s="87"/>
    </row>
    <row r="20" spans="2:8" ht="24.95" customHeight="1" x14ac:dyDescent="0.25">
      <c r="B20" s="97" t="s">
        <v>31</v>
      </c>
      <c r="C20" s="84" t="s">
        <v>32</v>
      </c>
      <c r="D20" s="99" t="s">
        <v>16</v>
      </c>
      <c r="E20" s="84" t="s">
        <v>10</v>
      </c>
      <c r="F20" s="92" t="s">
        <v>43</v>
      </c>
      <c r="G20" s="93"/>
      <c r="H20" s="47"/>
    </row>
    <row r="21" spans="2:8" ht="24.95" customHeight="1" x14ac:dyDescent="0.25">
      <c r="B21" s="98"/>
      <c r="C21" s="85"/>
      <c r="D21" s="100"/>
      <c r="E21" s="94"/>
      <c r="F21" s="48" t="s">
        <v>12</v>
      </c>
      <c r="G21" s="49" t="s">
        <v>11</v>
      </c>
    </row>
    <row r="22" spans="2:8" ht="21" customHeight="1" x14ac:dyDescent="0.25">
      <c r="B22" s="80" t="s">
        <v>0</v>
      </c>
      <c r="C22" s="12" t="s">
        <v>6</v>
      </c>
      <c r="D22" s="34">
        <v>1</v>
      </c>
      <c r="E22" s="10">
        <f t="shared" ref="E22:E33" si="0">($E6*(($G6^2)*(1-$F6)*$F6+($H6^2)*(1-$F6)))^0.5</f>
        <v>0</v>
      </c>
      <c r="F22" s="70">
        <f t="shared" ref="F22:F33" si="1">$B$37*E22</f>
        <v>0</v>
      </c>
      <c r="G22" s="70">
        <f t="shared" ref="G22:G33" si="2">$C$37*E22</f>
        <v>0</v>
      </c>
    </row>
    <row r="23" spans="2:8" ht="21" customHeight="1" x14ac:dyDescent="0.25">
      <c r="B23" s="95"/>
      <c r="C23" s="12" t="s">
        <v>7</v>
      </c>
      <c r="D23" s="34">
        <v>2</v>
      </c>
      <c r="E23" s="10">
        <f t="shared" si="0"/>
        <v>0</v>
      </c>
      <c r="F23" s="70">
        <f t="shared" si="1"/>
        <v>0</v>
      </c>
      <c r="G23" s="70">
        <f t="shared" si="2"/>
        <v>0</v>
      </c>
    </row>
    <row r="24" spans="2:8" ht="21" customHeight="1" thickBot="1" x14ac:dyDescent="0.3">
      <c r="B24" s="96"/>
      <c r="C24" s="28" t="s">
        <v>8</v>
      </c>
      <c r="D24" s="39">
        <v>3</v>
      </c>
      <c r="E24" s="30">
        <f t="shared" si="0"/>
        <v>0</v>
      </c>
      <c r="F24" s="71">
        <f t="shared" si="1"/>
        <v>0</v>
      </c>
      <c r="G24" s="71">
        <f t="shared" si="2"/>
        <v>0</v>
      </c>
    </row>
    <row r="25" spans="2:8" ht="21" customHeight="1" x14ac:dyDescent="0.25">
      <c r="B25" s="82" t="s">
        <v>1</v>
      </c>
      <c r="C25" s="29" t="s">
        <v>6</v>
      </c>
      <c r="D25" s="40">
        <v>4</v>
      </c>
      <c r="E25" s="31">
        <f t="shared" si="0"/>
        <v>0</v>
      </c>
      <c r="F25" s="72">
        <f t="shared" si="1"/>
        <v>0</v>
      </c>
      <c r="G25" s="72">
        <f t="shared" si="2"/>
        <v>0</v>
      </c>
    </row>
    <row r="26" spans="2:8" ht="21" customHeight="1" x14ac:dyDescent="0.25">
      <c r="B26" s="95"/>
      <c r="C26" s="12" t="s">
        <v>7</v>
      </c>
      <c r="D26" s="34">
        <v>5</v>
      </c>
      <c r="E26" s="10">
        <f t="shared" si="0"/>
        <v>0</v>
      </c>
      <c r="F26" s="70">
        <f t="shared" si="1"/>
        <v>0</v>
      </c>
      <c r="G26" s="70">
        <f t="shared" si="2"/>
        <v>0</v>
      </c>
    </row>
    <row r="27" spans="2:8" ht="21" customHeight="1" thickBot="1" x14ac:dyDescent="0.3">
      <c r="B27" s="96"/>
      <c r="C27" s="28" t="s">
        <v>8</v>
      </c>
      <c r="D27" s="39">
        <v>6</v>
      </c>
      <c r="E27" s="30">
        <f t="shared" si="0"/>
        <v>0</v>
      </c>
      <c r="F27" s="71">
        <f t="shared" si="1"/>
        <v>0</v>
      </c>
      <c r="G27" s="71">
        <f t="shared" si="2"/>
        <v>0</v>
      </c>
    </row>
    <row r="28" spans="2:8" ht="21" customHeight="1" x14ac:dyDescent="0.25">
      <c r="B28" s="83" t="s">
        <v>2</v>
      </c>
      <c r="C28" s="29" t="s">
        <v>6</v>
      </c>
      <c r="D28" s="40">
        <v>7</v>
      </c>
      <c r="E28" s="31">
        <f t="shared" si="0"/>
        <v>0</v>
      </c>
      <c r="F28" s="72">
        <f t="shared" si="1"/>
        <v>0</v>
      </c>
      <c r="G28" s="72">
        <f t="shared" si="2"/>
        <v>0</v>
      </c>
    </row>
    <row r="29" spans="2:8" ht="21" customHeight="1" x14ac:dyDescent="0.25">
      <c r="B29" s="95"/>
      <c r="C29" s="12" t="s">
        <v>7</v>
      </c>
      <c r="D29" s="34">
        <v>8</v>
      </c>
      <c r="E29" s="10">
        <f t="shared" si="0"/>
        <v>0</v>
      </c>
      <c r="F29" s="70">
        <f t="shared" si="1"/>
        <v>0</v>
      </c>
      <c r="G29" s="70">
        <f t="shared" si="2"/>
        <v>0</v>
      </c>
    </row>
    <row r="30" spans="2:8" ht="21" customHeight="1" thickBot="1" x14ac:dyDescent="0.3">
      <c r="B30" s="96"/>
      <c r="C30" s="28" t="s">
        <v>8</v>
      </c>
      <c r="D30" s="39">
        <v>9</v>
      </c>
      <c r="E30" s="30">
        <f t="shared" si="0"/>
        <v>0</v>
      </c>
      <c r="F30" s="71">
        <f t="shared" si="1"/>
        <v>0</v>
      </c>
      <c r="G30" s="71">
        <f t="shared" si="2"/>
        <v>0</v>
      </c>
    </row>
    <row r="31" spans="2:8" ht="21" customHeight="1" x14ac:dyDescent="0.25">
      <c r="B31" s="83" t="s">
        <v>3</v>
      </c>
      <c r="C31" s="29" t="s">
        <v>6</v>
      </c>
      <c r="D31" s="40">
        <v>10</v>
      </c>
      <c r="E31" s="31">
        <f t="shared" si="0"/>
        <v>0</v>
      </c>
      <c r="F31" s="72">
        <f t="shared" si="1"/>
        <v>0</v>
      </c>
      <c r="G31" s="72">
        <f t="shared" si="2"/>
        <v>0</v>
      </c>
    </row>
    <row r="32" spans="2:8" ht="21" customHeight="1" x14ac:dyDescent="0.25">
      <c r="B32" s="95"/>
      <c r="C32" s="12" t="s">
        <v>7</v>
      </c>
      <c r="D32" s="34">
        <v>11</v>
      </c>
      <c r="E32" s="10">
        <f t="shared" si="0"/>
        <v>0</v>
      </c>
      <c r="F32" s="70">
        <f t="shared" si="1"/>
        <v>0</v>
      </c>
      <c r="G32" s="70">
        <f t="shared" si="2"/>
        <v>0</v>
      </c>
    </row>
    <row r="33" spans="2:7" ht="21" customHeight="1" thickBot="1" x14ac:dyDescent="0.3">
      <c r="B33" s="96"/>
      <c r="C33" s="28" t="s">
        <v>8</v>
      </c>
      <c r="D33" s="39">
        <v>12</v>
      </c>
      <c r="E33" s="30">
        <f t="shared" si="0"/>
        <v>0</v>
      </c>
      <c r="F33" s="71">
        <f t="shared" si="1"/>
        <v>0</v>
      </c>
      <c r="G33" s="71">
        <f t="shared" si="2"/>
        <v>0</v>
      </c>
    </row>
    <row r="34" spans="2:7" ht="30" customHeight="1" x14ac:dyDescent="0.25"/>
    <row r="35" spans="2:7" ht="30" customHeight="1" x14ac:dyDescent="0.25">
      <c r="B35" s="90" t="s">
        <v>33</v>
      </c>
      <c r="C35" s="91"/>
      <c r="F35" s="88" t="s">
        <v>44</v>
      </c>
      <c r="G35" s="89"/>
    </row>
    <row r="36" spans="2:7" ht="24.95" customHeight="1" x14ac:dyDescent="0.25">
      <c r="B36" s="20" t="s">
        <v>12</v>
      </c>
      <c r="C36" s="21" t="s">
        <v>11</v>
      </c>
      <c r="F36" s="41" t="s">
        <v>12</v>
      </c>
      <c r="G36" s="42" t="s">
        <v>11</v>
      </c>
    </row>
    <row r="37" spans="2:7" ht="24.95" customHeight="1" x14ac:dyDescent="0.25">
      <c r="B37" s="77">
        <v>2.58</v>
      </c>
      <c r="C37" s="77">
        <v>2.33</v>
      </c>
      <c r="F37" s="73">
        <f>((F22*F22)+0.1*(F22*F23)+0.1*(F22*F24)+0.1*(F22*F25)+0.1*(F22*F26)+0.1*(F22*F27)+0.1*(F22*F28)+0.1*(F22*F29)+0.1*(F22*F30)+0.1*(F22*F31)+0.1*(F22*F32)+0.1*(F22*F33)
+ 0.1*(F23*F22)+(F23*F23)+0.1*(F23*F24)+0.1*(F23*F25)+0.1*(F23*F26)+0.1*(F23*F27)+0.1*(F23*F28)+0.1*(F23*F29)+0.1*(F23*F30)+0.1*(F23*F31)+0.1*(F23*F32)+0.1*(F23*F33)
+
0.1*(F24*F22)+0.1*(F24*F23)+(F24*F24)+0.1*(F24*F25)+0.1*(F24*F26)+0.1*(F24*F27)+0.1*(F24*F28)+0.1*(F24*F29)+0.1*(F24*F30)+0.1*(F24*F31)+0.1*(F24*F32)+0.1*(F24*F33)
+
0.1*(F25*F22)+0.1*(F25*F23)+0.1*(F25*F24)+(F25*F25)+0.1*(F25*F26)+0.1*(F25*F27)+0.1*(F25*F28)+0.1*(F25*F29)+0.1*(F25*F30)+0.1*(F25*F31)+0.1*(F25*F32)+0.1*(F25*F33)
+
0.1*(F26*F22)+0.1*(F26*F23)+0.1*(F26*F24)+0.1*(F26*F25)+(F26*F26)+0.1*(F26*F27)+0.1*(F26*F28)+0.1*(F26*F29)+0.1*(F26*F30)+0.1*(F26*F31)+0.1*(F26*F32)+0.1*(F26*F33)
+
0.1*(F27*F22)+0.1*(F27*F23)+0.1*(F27*F24)+0.1*(F27*F25)+0.1*(F27*F26)+(F27*F27)+0.1*(F27*F28)+0.1*(F27*F29)+0.1*(F27*F30)+0.1*(F27*F31)+0.1*(F27*F32)+0.1*(F27*F33)
+
0.1*(F28*F22)+0.1*(F28*F23)+0.1*(F28*F24)+0.1*(F28*F25)+0.1*(F28*F26)+0.1*(F28*F27)+(F28*F28)+0.1*(F28*F29)+0.1*(F28*F30)+0.1*(F28*F31)+0.1*(F28*F32)+0.1*(F28*F33)
+
0.1*(F29*F22)+0.1*(F29*F23)+0.1*(F29*F24)+0.1*(F29*F25)+0.1*(F29*F26)+0.1*(F29*F27)+0.1*(F29*F28)+(F29*F29)+0.1*(F29*F30)+0.1*(F29*F31)+0.1*(F29*F32)+0.1*(F29*F33)
+
0.1*(F30*F22)+0.1*(F30*F23)+0.1*(F30*F24)+0.1*(F30*F25)+0.1*(F30*F26)+0.1*(F30*F27)+0.1*(F30*F28)+0.1*(F30*F29)+(F30*F30)+0.1*(F30*F31)+0.1*(F30*F32)+0.1*(F30*F33)
+
0.1*(F31*F22)+0.1*(F31*F23)+0.1*(F31*F24)+0.1*(F31*F25)+0.1*(F31*F26)+0.1*(F31*F27)+0.1*(F31*F28)+0.1*(F31*F29)+0.1*(F31*F30)+(F31*F31)+0.1*(F31*F32)+0.1*(F31*F33)
+
0.1*(F32*F22)+0.1*(F32*F23)+0.1*(F32*F24)+0.1*(F32*F25)+0.1*(F32*F26)+0.1*(F32*F27)+0.1*(F32*F28)+0.1*(F32*F29)+0.1*(F32*F30)+0.1*(F32*F31)+(F32*F32)+0.1*(F32*F33)
+
0.1*(F33*F22)+0.1*(F33*F23)+0.1*(F33*F24)+0.1*(F33*F25)+0.1*(F33*F26)+0.1*(F33*F27)+0.1*(F33*F28)+0.1*(F33*F29)+0.1*(F33*F30)+0.1*(F33*F31)+0.1*(F33*F32)+(F33*F33))^0.5</f>
        <v>0</v>
      </c>
      <c r="G37" s="73">
        <f>((G22*G22)+0.1*(G22*G23)+0.1*(G22*G24)+0.1*(G22*G25)+0.1*(G22*G26)+0.1*(G22*G27)+0.1*(G22*G28)+0.1*(G22*G29)+0.1*(G22*G30)+0.1*(G22*G31)+0.1*(G22*G32)+0.1*(G22*G33)
+ 0.1*(G23*G22)+(G23*G23)+0.1*(G23*G24)+0.1*(G23*G25)+0.1*(G23*G26)+0.1*(G23*G27)+0.1*(G23*G28)+0.1*(G23*G29)+0.1*(G23*G30)+0.1*(G23*G31)+0.1*(G23*G32)+0.1*(G23*G33)
+
0.1*(G24*G22)+0.1*(G24*G23)+(G24*G24)+0.1*(G24*G25)+0.1*(G24*G26)+0.1*(G24*G27)+0.1*(G24*G28)+0.1*(G24*G29)+0.1*(G24*G30)+0.1*(G24*G31)+0.1*(G24*G32)+0.1*(G24*G33)
+
0.1*(G25*G22)+0.1*(G25*G23)+0.1*(G25*G24)+(G25*G25)+0.1*(G25*G26)+0.1*(G25*G27)+0.1*(G25*G28)+0.1*(G25*G29)+0.1*(G25*G30)+0.1*(G25*G31)+0.1*(G25*G32)+0.1*(G25*G33)
+
0.1*(G26*G22)+0.1*(G26*G23)+0.1*(G26*G24)+0.1*(G26*G25)+(G26*G26)+0.1*(G26*G27)+0.1*(G26*G28)+0.1*(G26*G29)+0.1*(G26*G30)+0.1*(G26*G31)+0.1*(G26*G32)+0.1*(G26*G33)
+
0.1*(G27*G22)+0.1*(G27*G23)+0.1*(G27*G24)+0.1*(G27*G25)+0.1*(G27*G26)+(G27*G27)+0.1*(G27*G28)+0.1*(G27*G29)+0.1*(G27*G30)+0.1*(G27*G31)+0.1*(G27*G32)+0.1*(G27*G33)
+
0.1*(G28*G22)+0.1*(G28*G23)+0.1*(G28*G24)+0.1*(G28*G25)+0.1*(G28*G26)+0.1*(G28*G27)+(G28*G28)+0.1*(G28*G29)+0.1*(G28*G30)+0.1*(G28*G31)+0.1*(G28*G32)+0.1*(G28*G33)
+
0.1*(G29*G22)+0.1*(G29*G23)+0.1*(G29*G24)+0.1*(G29*G25)+0.1*(G29*G26)+0.1*(G29*G27)+0.1*(G29*G28)+(G29*G29)+0.1*(G29*G30)+0.1*(G29*G31)+0.1*(G29*G32)+0.1*(G29*G33)
+
0.1*(G30*G22)+0.1*(G30*G23)+0.1*(G30*G24)+0.1*(G30*G25)+0.1*(G30*G26)+0.1*(G30*G27)+0.1*(G30*G28)+0.1*(G30*G29)+(G30*G30)+0.1*(G30*G31)+0.1*(G30*G32)+0.1*(G30*G33)
+
0.1*(G31*G22)+0.1*(G31*G23)+0.1*(G31*G24)+0.1*(G31*G25)+0.1*(G31*G26)+0.1*(G31*G27)+0.1*(G31*G28)+0.1*(G31*G29)+0.1*(G31*G30)+(G31*G31)+0.1*(G31*G32)+0.1*(G31*G33)
+
0.1*(G32*G22)+0.1*(G32*G23)+0.1*(G32*G24)+0.1*(G32*G25)+0.1*(G32*G26)+0.1*(G32*G27)+0.1*(G32*G28)+0.1*(G32*G29)+0.1*(G32*G30)+0.1*(G32*G31)+(G32*G32)+0.1*(G32*G33)
+
0.1*(G33*G22)+0.1*(G33*G23)+0.1*(G33*G24)+0.1*(G33*G25)+0.1*(G33*G26)+0.1*(G33*G27)+0.1*(G33*G28)+0.1*(G33*G29)+0.1*(G33*G30)+0.1*(G33*G31)+0.1*(G33*G32)+(G33*G33))^0.5</f>
        <v>0</v>
      </c>
    </row>
  </sheetData>
  <sheetProtection algorithmName="SHA-512" hashValue="GRz0PZJlG2dRH+6GJXxlGMQQ9r8Xl4B7jt8GYNlVnZKVugFQdTtR8+ETAb9JkV4EIX8H+bJe9ytfKt1ufaJuEA==" saltValue="BwgdAgG23HsWexP0n+yAlg==" spinCount="100000" sheet="1" objects="1" scenarios="1" selectLockedCells="1"/>
  <mergeCells count="16">
    <mergeCell ref="F19:G19"/>
    <mergeCell ref="F35:G35"/>
    <mergeCell ref="B35:C35"/>
    <mergeCell ref="F20:G20"/>
    <mergeCell ref="E20:E21"/>
    <mergeCell ref="B22:B24"/>
    <mergeCell ref="B25:B27"/>
    <mergeCell ref="B28:B30"/>
    <mergeCell ref="B31:B33"/>
    <mergeCell ref="B20:B21"/>
    <mergeCell ref="D20:D21"/>
    <mergeCell ref="B6:B8"/>
    <mergeCell ref="B9:B11"/>
    <mergeCell ref="B12:B14"/>
    <mergeCell ref="B15:B17"/>
    <mergeCell ref="C20:C21"/>
  </mergeCells>
  <pageMargins left="0.39370078740157483" right="0.39370078740157483" top="0.78740157480314965" bottom="0.78740157480314965" header="0.31496062992125984" footer="0.31496062992125984"/>
  <pageSetup paperSize="9" scale="55" orientation="portrait" r:id="rId1"/>
  <headerFooter>
    <oddFooter>&amp;L&amp;"-,Itálico"&amp;9Simulação de cálculo do CRsubs- Risco dos Sorteios a Realizar&amp;R&amp;"-,Itálico"&amp;9&amp;D</oddFooter>
  </headerFooter>
  <drawing r:id="rId2"/>
  <legacyDrawing r:id="rId3"/>
  <oleObjects>
    <mc:AlternateContent xmlns:mc="http://schemas.openxmlformats.org/markup-compatibility/2006">
      <mc:Choice Requires="x14">
        <oleObject progId="Equation.3" shapeId="2049" r:id="rId4">
          <objectPr defaultSize="0" autoPict="0" r:id="rId5">
            <anchor moveWithCells="1" sizeWithCells="1">
              <from>
                <xdr:col>8</xdr:col>
                <xdr:colOff>0</xdr:colOff>
                <xdr:row>18</xdr:row>
                <xdr:rowOff>0</xdr:rowOff>
              </from>
              <to>
                <xdr:col>8</xdr:col>
                <xdr:colOff>0</xdr:colOff>
                <xdr:row>18</xdr:row>
                <xdr:rowOff>0</xdr:rowOff>
              </to>
            </anchor>
          </objectPr>
        </oleObject>
      </mc:Choice>
      <mc:Fallback>
        <oleObject progId="Equation.3" shapeId="2049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2">
    <pageSetUpPr fitToPage="1"/>
  </sheetPr>
  <dimension ref="A1:L33"/>
  <sheetViews>
    <sheetView showGridLines="0" zoomScale="75" zoomScaleNormal="75" workbookViewId="0">
      <selection activeCell="F9" sqref="F9"/>
    </sheetView>
  </sheetViews>
  <sheetFormatPr defaultRowHeight="15" x14ac:dyDescent="0.25"/>
  <cols>
    <col min="1" max="1" width="1.28515625" style="1" customWidth="1"/>
    <col min="2" max="2" width="20.7109375" style="1" customWidth="1"/>
    <col min="3" max="3" width="12.7109375" style="1" customWidth="1"/>
    <col min="4" max="4" width="10.7109375" style="1" customWidth="1"/>
    <col min="5" max="5" width="22.7109375" style="1" customWidth="1"/>
    <col min="6" max="8" width="25.7109375" style="1" customWidth="1"/>
    <col min="9" max="9" width="22.7109375" style="11" customWidth="1"/>
    <col min="10" max="11" width="16.7109375" style="1" customWidth="1"/>
    <col min="12" max="16384" width="9.140625" style="1"/>
  </cols>
  <sheetData>
    <row r="1" spans="1:10" ht="23.25" x14ac:dyDescent="0.25">
      <c r="B1" s="2" t="s">
        <v>42</v>
      </c>
      <c r="C1" s="2"/>
      <c r="D1" s="2"/>
      <c r="I1" s="1"/>
    </row>
    <row r="2" spans="1:10" ht="21" hidden="1" x14ac:dyDescent="0.25">
      <c r="B2" s="3" t="s">
        <v>50</v>
      </c>
      <c r="C2" s="3"/>
      <c r="D2" s="3"/>
      <c r="I2" s="1"/>
    </row>
    <row r="3" spans="1:10" ht="21" x14ac:dyDescent="0.25">
      <c r="B3" s="4" t="s">
        <v>23</v>
      </c>
      <c r="C3" s="4"/>
      <c r="D3" s="4"/>
      <c r="I3" s="1"/>
    </row>
    <row r="4" spans="1:10" s="11" customFormat="1" ht="15" customHeight="1" x14ac:dyDescent="0.25">
      <c r="A4" s="1"/>
      <c r="B4" s="13"/>
      <c r="C4" s="13"/>
      <c r="D4" s="13"/>
      <c r="E4" s="13"/>
      <c r="F4" s="13"/>
      <c r="G4" s="13"/>
      <c r="H4" s="13"/>
    </row>
    <row r="5" spans="1:10" s="11" customFormat="1" ht="18" customHeight="1" x14ac:dyDescent="0.25">
      <c r="A5" s="1"/>
      <c r="B5" s="13"/>
      <c r="C5" s="13"/>
      <c r="D5" s="13"/>
      <c r="E5" s="13"/>
      <c r="F5" s="13"/>
      <c r="G5" s="13"/>
      <c r="H5" s="13"/>
    </row>
    <row r="6" spans="1:10" s="11" customFormat="1" ht="24.95" customHeight="1" x14ac:dyDescent="0.25">
      <c r="A6" s="1"/>
      <c r="F6" s="114" t="s">
        <v>34</v>
      </c>
      <c r="G6" s="115"/>
      <c r="H6" s="116"/>
    </row>
    <row r="7" spans="1:10" ht="21.95" customHeight="1" x14ac:dyDescent="0.25">
      <c r="B7" s="101" t="s">
        <v>36</v>
      </c>
      <c r="C7" s="102"/>
      <c r="D7" s="123" t="s">
        <v>35</v>
      </c>
      <c r="E7" s="124"/>
      <c r="F7" s="127" t="s">
        <v>24</v>
      </c>
      <c r="G7" s="128" t="s">
        <v>25</v>
      </c>
      <c r="H7" s="129" t="s">
        <v>26</v>
      </c>
    </row>
    <row r="8" spans="1:10" s="11" customFormat="1" ht="21.95" customHeight="1" x14ac:dyDescent="0.25">
      <c r="A8" s="1"/>
      <c r="B8" s="103"/>
      <c r="C8" s="104"/>
      <c r="D8" s="125"/>
      <c r="E8" s="126"/>
      <c r="F8" s="127"/>
      <c r="G8" s="128"/>
      <c r="H8" s="130"/>
    </row>
    <row r="9" spans="1:10" s="11" customFormat="1" ht="21" customHeight="1" x14ac:dyDescent="0.25">
      <c r="B9" s="105" t="s">
        <v>4</v>
      </c>
      <c r="C9" s="106"/>
      <c r="D9" s="117" t="s">
        <v>6</v>
      </c>
      <c r="E9" s="118"/>
      <c r="F9" s="24"/>
      <c r="G9" s="24"/>
      <c r="H9" s="24"/>
    </row>
    <row r="10" spans="1:10" s="11" customFormat="1" ht="21" customHeight="1" thickBot="1" x14ac:dyDescent="0.3">
      <c r="B10" s="107"/>
      <c r="C10" s="108"/>
      <c r="D10" s="119" t="s">
        <v>9</v>
      </c>
      <c r="E10" s="120"/>
      <c r="F10" s="32"/>
      <c r="G10" s="32"/>
      <c r="H10" s="32"/>
    </row>
    <row r="11" spans="1:10" s="11" customFormat="1" ht="21" customHeight="1" x14ac:dyDescent="0.25">
      <c r="B11" s="109" t="s">
        <v>5</v>
      </c>
      <c r="C11" s="110"/>
      <c r="D11" s="121" t="s">
        <v>6</v>
      </c>
      <c r="E11" s="122"/>
      <c r="F11" s="33"/>
      <c r="G11" s="33"/>
      <c r="H11" s="33"/>
    </row>
    <row r="12" spans="1:10" s="11" customFormat="1" ht="21" customHeight="1" thickBot="1" x14ac:dyDescent="0.3">
      <c r="B12" s="107"/>
      <c r="C12" s="108"/>
      <c r="D12" s="119" t="s">
        <v>9</v>
      </c>
      <c r="E12" s="120"/>
      <c r="F12" s="32"/>
      <c r="G12" s="32"/>
      <c r="H12" s="32"/>
    </row>
    <row r="13" spans="1:10" s="11" customFormat="1" ht="9.9499999999999993" customHeight="1" x14ac:dyDescent="0.25">
      <c r="B13" s="15"/>
      <c r="C13" s="15"/>
      <c r="D13" s="15"/>
      <c r="E13" s="16"/>
      <c r="F13" s="17"/>
      <c r="G13" s="17"/>
      <c r="H13" s="17"/>
    </row>
    <row r="14" spans="1:10" ht="24.95" customHeight="1" x14ac:dyDescent="0.25">
      <c r="B14" s="14" t="s">
        <v>27</v>
      </c>
      <c r="C14" s="14"/>
      <c r="D14" s="14"/>
    </row>
    <row r="15" spans="1:10" ht="30" customHeight="1" x14ac:dyDescent="0.25"/>
    <row r="16" spans="1:10" ht="21.95" customHeight="1" x14ac:dyDescent="0.25">
      <c r="B16" s="112" t="s">
        <v>30</v>
      </c>
      <c r="C16" s="133" t="s">
        <v>33</v>
      </c>
      <c r="D16" s="133"/>
      <c r="E16" s="133"/>
      <c r="F16" s="135" t="s">
        <v>45</v>
      </c>
      <c r="G16" s="133" t="s">
        <v>43</v>
      </c>
      <c r="H16" s="134"/>
      <c r="I16" s="35"/>
      <c r="J16" s="19"/>
    </row>
    <row r="17" spans="2:12" ht="21.95" customHeight="1" x14ac:dyDescent="0.25">
      <c r="B17" s="113"/>
      <c r="C17" s="111" t="s">
        <v>12</v>
      </c>
      <c r="D17" s="111"/>
      <c r="E17" s="22" t="s">
        <v>11</v>
      </c>
      <c r="F17" s="94"/>
      <c r="G17" s="22" t="s">
        <v>12</v>
      </c>
      <c r="H17" s="21" t="s">
        <v>11</v>
      </c>
      <c r="I17" s="36"/>
      <c r="J17" s="19"/>
    </row>
    <row r="18" spans="2:12" ht="21" customHeight="1" x14ac:dyDescent="0.25">
      <c r="B18" s="34">
        <v>1</v>
      </c>
      <c r="C18" s="131">
        <v>0</v>
      </c>
      <c r="D18" s="132"/>
      <c r="E18" s="23">
        <v>0</v>
      </c>
      <c r="F18" s="70">
        <f>F9</f>
        <v>0</v>
      </c>
      <c r="G18" s="70">
        <f t="shared" ref="G18:G29" si="0">F18*C18</f>
        <v>0</v>
      </c>
      <c r="H18" s="70">
        <f t="shared" ref="H18:H29" si="1">F18*E18</f>
        <v>0</v>
      </c>
      <c r="J18" s="19"/>
    </row>
    <row r="19" spans="2:12" ht="21" customHeight="1" x14ac:dyDescent="0.25">
      <c r="B19" s="34">
        <f>B18+1</f>
        <v>2</v>
      </c>
      <c r="C19" s="131">
        <v>0</v>
      </c>
      <c r="D19" s="132"/>
      <c r="E19" s="23">
        <v>0</v>
      </c>
      <c r="F19" s="70">
        <f>F10</f>
        <v>0</v>
      </c>
      <c r="G19" s="70">
        <f t="shared" si="0"/>
        <v>0</v>
      </c>
      <c r="H19" s="70">
        <f t="shared" si="1"/>
        <v>0</v>
      </c>
      <c r="J19" s="19"/>
    </row>
    <row r="20" spans="2:12" ht="21" customHeight="1" x14ac:dyDescent="0.25">
      <c r="B20" s="34">
        <f t="shared" ref="B20:B29" si="2">B19+1</f>
        <v>3</v>
      </c>
      <c r="C20" s="131">
        <v>0</v>
      </c>
      <c r="D20" s="132"/>
      <c r="E20" s="23">
        <v>0</v>
      </c>
      <c r="F20" s="70">
        <f>F11</f>
        <v>0</v>
      </c>
      <c r="G20" s="70">
        <f t="shared" si="0"/>
        <v>0</v>
      </c>
      <c r="H20" s="70">
        <f t="shared" si="1"/>
        <v>0</v>
      </c>
      <c r="J20" s="19"/>
    </row>
    <row r="21" spans="2:12" ht="21" customHeight="1" x14ac:dyDescent="0.25">
      <c r="B21" s="34">
        <f t="shared" si="2"/>
        <v>4</v>
      </c>
      <c r="C21" s="131">
        <v>4.4000000000000003E-3</v>
      </c>
      <c r="D21" s="132"/>
      <c r="E21" s="23">
        <v>3.7000000000000002E-3</v>
      </c>
      <c r="F21" s="70">
        <f>F12</f>
        <v>0</v>
      </c>
      <c r="G21" s="70">
        <f t="shared" si="0"/>
        <v>0</v>
      </c>
      <c r="H21" s="70">
        <f t="shared" si="1"/>
        <v>0</v>
      </c>
      <c r="J21" s="19"/>
    </row>
    <row r="22" spans="2:12" ht="21" customHeight="1" x14ac:dyDescent="0.25">
      <c r="B22" s="34">
        <f t="shared" si="2"/>
        <v>5</v>
      </c>
      <c r="C22" s="131">
        <v>0</v>
      </c>
      <c r="D22" s="132"/>
      <c r="E22" s="23">
        <v>0</v>
      </c>
      <c r="F22" s="70">
        <f>G9</f>
        <v>0</v>
      </c>
      <c r="G22" s="70">
        <f t="shared" si="0"/>
        <v>0</v>
      </c>
      <c r="H22" s="70">
        <f t="shared" si="1"/>
        <v>0</v>
      </c>
      <c r="J22" s="19"/>
    </row>
    <row r="23" spans="2:12" ht="21" customHeight="1" x14ac:dyDescent="0.25">
      <c r="B23" s="34">
        <f t="shared" si="2"/>
        <v>6</v>
      </c>
      <c r="C23" s="131">
        <v>0</v>
      </c>
      <c r="D23" s="132"/>
      <c r="E23" s="23">
        <v>0</v>
      </c>
      <c r="F23" s="70">
        <f>G10</f>
        <v>0</v>
      </c>
      <c r="G23" s="70">
        <f t="shared" si="0"/>
        <v>0</v>
      </c>
      <c r="H23" s="70">
        <f t="shared" si="1"/>
        <v>0</v>
      </c>
      <c r="J23" s="19"/>
    </row>
    <row r="24" spans="2:12" ht="21" customHeight="1" x14ac:dyDescent="0.25">
      <c r="B24" s="34">
        <f t="shared" si="2"/>
        <v>7</v>
      </c>
      <c r="C24" s="131">
        <v>6.4999999999999997E-3</v>
      </c>
      <c r="D24" s="132"/>
      <c r="E24" s="23">
        <v>5.7999999999999996E-3</v>
      </c>
      <c r="F24" s="70">
        <f>G11</f>
        <v>0</v>
      </c>
      <c r="G24" s="70">
        <f t="shared" si="0"/>
        <v>0</v>
      </c>
      <c r="H24" s="70">
        <f t="shared" si="1"/>
        <v>0</v>
      </c>
      <c r="J24" s="19"/>
    </row>
    <row r="25" spans="2:12" ht="21" customHeight="1" x14ac:dyDescent="0.25">
      <c r="B25" s="34">
        <f t="shared" si="2"/>
        <v>8</v>
      </c>
      <c r="C25" s="131">
        <v>5.8799999999999998E-2</v>
      </c>
      <c r="D25" s="132"/>
      <c r="E25" s="23">
        <v>5.2299999999999999E-2</v>
      </c>
      <c r="F25" s="70">
        <f>G12</f>
        <v>0</v>
      </c>
      <c r="G25" s="70">
        <f t="shared" si="0"/>
        <v>0</v>
      </c>
      <c r="H25" s="70">
        <f t="shared" si="1"/>
        <v>0</v>
      </c>
      <c r="J25" s="19"/>
    </row>
    <row r="26" spans="2:12" ht="21" customHeight="1" x14ac:dyDescent="0.25">
      <c r="B26" s="34">
        <f t="shared" si="2"/>
        <v>9</v>
      </c>
      <c r="C26" s="131">
        <v>0</v>
      </c>
      <c r="D26" s="132"/>
      <c r="E26" s="23">
        <v>0</v>
      </c>
      <c r="F26" s="70">
        <f>H9</f>
        <v>0</v>
      </c>
      <c r="G26" s="70">
        <f t="shared" si="0"/>
        <v>0</v>
      </c>
      <c r="H26" s="70">
        <f t="shared" si="1"/>
        <v>0</v>
      </c>
      <c r="J26" s="19"/>
    </row>
    <row r="27" spans="2:12" ht="21" customHeight="1" x14ac:dyDescent="0.25">
      <c r="B27" s="34">
        <f t="shared" si="2"/>
        <v>10</v>
      </c>
      <c r="C27" s="131">
        <v>0</v>
      </c>
      <c r="D27" s="132"/>
      <c r="E27" s="23">
        <v>0</v>
      </c>
      <c r="F27" s="70">
        <f>H10</f>
        <v>0</v>
      </c>
      <c r="G27" s="70">
        <f t="shared" si="0"/>
        <v>0</v>
      </c>
      <c r="H27" s="70">
        <f t="shared" si="1"/>
        <v>0</v>
      </c>
      <c r="J27" s="19"/>
    </row>
    <row r="28" spans="2:12" ht="21" customHeight="1" x14ac:dyDescent="0.25">
      <c r="B28" s="34">
        <f t="shared" si="2"/>
        <v>11</v>
      </c>
      <c r="C28" s="131">
        <v>2.9100000000000001E-2</v>
      </c>
      <c r="D28" s="132"/>
      <c r="E28" s="23">
        <v>2.6800000000000001E-2</v>
      </c>
      <c r="F28" s="70">
        <f>H11</f>
        <v>0</v>
      </c>
      <c r="G28" s="70">
        <f t="shared" si="0"/>
        <v>0</v>
      </c>
      <c r="H28" s="70">
        <f t="shared" si="1"/>
        <v>0</v>
      </c>
      <c r="J28" s="19"/>
    </row>
    <row r="29" spans="2:12" ht="21" customHeight="1" x14ac:dyDescent="0.25">
      <c r="B29" s="34">
        <f t="shared" si="2"/>
        <v>12</v>
      </c>
      <c r="C29" s="131">
        <v>8.3799999999999999E-2</v>
      </c>
      <c r="D29" s="132"/>
      <c r="E29" s="23">
        <v>7.4200000000000002E-2</v>
      </c>
      <c r="F29" s="70">
        <f>H12</f>
        <v>0</v>
      </c>
      <c r="G29" s="70">
        <f t="shared" si="0"/>
        <v>0</v>
      </c>
      <c r="H29" s="70">
        <f t="shared" si="1"/>
        <v>0</v>
      </c>
      <c r="J29" s="19"/>
    </row>
    <row r="30" spans="2:12" ht="30" customHeight="1" x14ac:dyDescent="0.25">
      <c r="B30" s="18"/>
      <c r="C30" s="18"/>
      <c r="D30" s="18"/>
      <c r="E30" s="18"/>
      <c r="F30" s="18"/>
      <c r="G30" s="18"/>
      <c r="H30" s="18"/>
      <c r="I30" s="18"/>
      <c r="J30" s="19"/>
      <c r="K30" s="18"/>
      <c r="L30" s="18"/>
    </row>
    <row r="31" spans="2:12" ht="30" customHeight="1" x14ac:dyDescent="0.25">
      <c r="B31" s="18"/>
      <c r="C31" s="18"/>
      <c r="D31" s="18"/>
      <c r="E31" s="18"/>
      <c r="F31" s="18"/>
      <c r="G31" s="88" t="s">
        <v>46</v>
      </c>
      <c r="H31" s="89"/>
      <c r="I31" s="18"/>
      <c r="J31" s="19"/>
      <c r="K31" s="18"/>
      <c r="L31" s="18"/>
    </row>
    <row r="32" spans="2:12" ht="24.95" customHeight="1" x14ac:dyDescent="0.25">
      <c r="B32" s="18"/>
      <c r="C32" s="18"/>
      <c r="D32" s="18"/>
      <c r="E32" s="18"/>
      <c r="F32" s="18"/>
      <c r="G32" s="43" t="s">
        <v>12</v>
      </c>
      <c r="H32" s="44" t="s">
        <v>11</v>
      </c>
      <c r="J32" s="19"/>
      <c r="K32" s="18"/>
      <c r="L32" s="18"/>
    </row>
    <row r="33" spans="2:12" ht="24.95" customHeight="1" x14ac:dyDescent="0.25">
      <c r="B33" s="18"/>
      <c r="C33" s="18"/>
      <c r="D33" s="18"/>
      <c r="E33" s="18"/>
      <c r="G33" s="73">
        <f>((G18*G18)+1*(G18*G19)+1*(G18*G20)+1*(G18*G21)+1*(G18*G22)+1*(G18*G23)+1*(G18*G24)+1*(G18*G25)+1*(G18*G26)+1*(G18*G27)+1*(G18*G28)+1*(G18*G29)
+ 1*(G19*G18)+(G19*G19)+1*(G19*G20)+1*(G19*G21)+1*(G19*G22)+1*(G19*G23)+1*(G19*G24)+1*(G19*G25)+1*(G19*G26)+1*(G19*G27)+1*(G19*G28)+1*(G19*G29)
+
1*(G20*G18)+1*(G20*G19)+(G20*G20)+1*(G20*G21)+1*(G20*G22)+1*(G20*G23)+1*(G20*G24)+1*(G20*G25)+1*(G20*G26)+1*(G20*G27)+1*(G20*G28)+1*(G20*G29)
+
1*(G21*G18)+1*(G21*G19)+1*(G21*G20)+(G21*G21)+1*(G21*G22)+1*(G21*G23)+1*(G21*G24)+1*(G21*G25)+1*(G21*G26)+1*(G21*G27)+1*(G21*G28)+1*(G21*G29)
+
1*(G22*G18)+1*(G22*G19)+1*(G22*G20)+1*(G22*G21)+(G22*G22)+1*(G22*G23)+1*(G22*G24)+1*(G22*G25)+1*(G22*G26)+1*(G22*G27)+1*(G22*G28)+1*(G22*G29)
+
1*(G23*G18)+1*(G23*G19)+1*(G23*G20)+1*(G23*G21)+1*(G23*G22)+(G23*G23)+1*(G23*G24)+1*(G23*G25)+1*(G23*G26)+1*(G23*G27)+1*(G23*G28)+1*(G23*G29)
+
1*(G24*G18)+1*(G24*G19)+1*(G24*G20)+1*(G24*G21)+1*(G24*G22)+1*(G24*G23)+(G24*G24)+1*(G24*G25)+1*(G24*G26)+1*(G24*G27)+1*(G24*G28)+1*(G24*G29)
+
1*(G25*G18)+1*(G25*G19)+1*(G25*G20)+1*(G25*G21)+1*(G25*G22)+1*(G25*G23)+1*(G25*G24)+(G25*G25)+1*(G25*G26)+1*(G25*G27)+1*(G25*G28)+1*(G25*G29)
+
1*(G26*G18)+1*(G26*G19)+1*(G26*G20)+1*(G26*G21)+1*(G26*G22)+1*(G26*G23)+1*(G26*G24)+1*(G26*G25)+(G26*G26)+1*(G26*G27)+1*(G26*G28)+1*(G26*G29)
+
1*(G27*G18)+1*(G27*G19)+1*(G27*G20)+1*(G27*G21)+1*(G27*G22)+1*(G27*G23)+1*(G27*G24)+1*(G27*G25)+1*(G27*G26)+(G27*G27)+1*(G27*G28)+1*(G27*G29)
+
1*(G28*G18)+1*(G28*G19)+1*(G28*G20)+1*(G28*G21)+1*(G28*G22)+1*(G28*G23)+1*(G28*G24)+1*(G28*G25)+1*(G28*G26)+1*(G28*G27)+(G28*G28)+1*(G28*G29)
+
1*(G29*G18)+1*(G29*G19)+1*(G29*G20)+1*(G29*G21)+1*(G29*G22)+1*(G29*G23)+1*(G29*G24)+1*(G29*G25)+1*(G29*G26)+1*(G29*G27)+1*(G29*G28)+(G29*G29))^0.5</f>
        <v>0</v>
      </c>
      <c r="H33" s="73">
        <f>((H18*H18)+1*(H18*H19)+1*(H18*H20)+1*(H18*H21)+1*(H18*H22)+1*(H18*H23)+1*(H18*H24)+1*(H18*H25)+1*(H18*H26)+1*(H18*H27)+1*(H18*H28)+1*(H18*H29)
+ 1*(H19*H18)+(H19*H19)+1*(H19*H20)+1*(H19*H21)+1*(H19*H22)+1*(H19*H23)+1*(H19*H24)+1*(H19*H25)+1*(H19*H26)+1*(H19*H27)+1*(H19*H28)+1*(H19*H29)
+
1*(H20*H18)+1*(H20*H19)+(H20*H20)+1*(H20*H21)+1*(H20*H22)+1*(H20*H23)+1*(H20*H24)+1*(H20*H25)+1*(H20*H26)+1*(H20*H27)+1*(H20*H28)+1*(H20*H29)
+
1*(H21*H18)+1*(H21*H19)+1*(H21*H20)+(H21*H21)+1*(H21*H22)+1*(H21*H23)+1*(H21*H24)+1*(H21*H25)+1*(H21*H26)+1*(H21*H27)+1*(H21*H28)+1*(H21*H29)
+
1*(H22*H18)+1*(H22*H19)+1*(H22*H20)+1*(H22*H21)+(H22*H22)+1*(H22*H23)+1*(H22*H24)+1*(H22*H25)+1*(H22*H26)+1*(H22*H27)+1*(H22*H28)+1*(H22*H29)
+
1*(H23*H18)+1*(H23*H19)+1*(H23*H20)+1*(H23*H21)+1*(H23*H22)+(H23*H23)+1*(H23*H24)+1*(H23*H25)+1*(H23*H26)+1*(H23*H27)+1*(H23*H28)+1*(H23*H29)
+
1*(H24*H18)+1*(H24*H19)+1*(H24*H20)+1*(H24*H21)+1*(H24*H22)+1*(H24*H23)+(H24*H24)+1*(H24*H25)+1*(H24*H26)+1*(H24*H27)+1*(H24*H28)+1*(H24*H29)
+
1*(H25*H18)+1*(H25*H19)+1*(H25*H20)+1*(H25*H21)+1*(H25*H22)+1*(H25*H23)+1*(H25*H24)+(H25*H25)+1*(H25*H26)+1*(H25*H27)+1*(H25*H28)+1*(H25*H29)
+
1*(H26*H18)+1*(H26*H19)+1*(H26*H20)+1*(H26*H21)+1*(H26*H22)+1*(H26*H23)+1*(H26*H24)+1*(H26*H25)+(H26*H26)+1*(H26*H27)+1*(H26*H28)+1*(H26*H29)
+
1*(H27*H18)+1*(H27*H19)+1*(H27*H20)+1*(H27*H21)+1*(H27*H22)+1*(H27*H23)+1*(H27*H24)+1*(H27*H25)+1*(H27*H26)+(H27*H27)+1*(H27*H28)+1*(H27*H29)
+
1*(H28*H18)+1*(H28*H19)+1*(H28*H20)+1*(H28*H21)+1*(H28*H22)+1*(H28*H23)+1*(H28*H24)+1*(H28*H25)+1*(H28*H26)+1*(H28*H27)+(H28*H28)+1*(H28*H29)
+
1*(H29*H18)+1*(H29*H19)+1*(H29*H20)+1*(H29*H21)+1*(H29*H22)+1*(H29*H23)+1*(H29*H24)+1*(H29*H25)+1*(H29*H26)+1*(H29*H27)+1*(H29*H28)+(H29*H29))^0.5</f>
        <v>0</v>
      </c>
      <c r="J33" s="19"/>
      <c r="K33" s="18"/>
      <c r="L33" s="18"/>
    </row>
  </sheetData>
  <sheetProtection algorithmName="SHA-512" hashValue="l+n76WHYp0t6boM5a/rdTp9QoKs+G0dPB2BVTmpJ/rtJHyjlT+hXVbQ2RxFhUdNror+AktsAR8z+liRMA5webA==" saltValue="Lzk/42NlWmxRfxnDHIhFzQ==" spinCount="100000" sheet="1" objects="1" scenarios="1" selectLockedCells="1"/>
  <mergeCells count="30">
    <mergeCell ref="G31:H31"/>
    <mergeCell ref="C28:D28"/>
    <mergeCell ref="C29:D29"/>
    <mergeCell ref="C16:E16"/>
    <mergeCell ref="G16:H16"/>
    <mergeCell ref="F16:F17"/>
    <mergeCell ref="C23:D23"/>
    <mergeCell ref="C24:D24"/>
    <mergeCell ref="C25:D25"/>
    <mergeCell ref="C26:D26"/>
    <mergeCell ref="C27:D27"/>
    <mergeCell ref="C18:D18"/>
    <mergeCell ref="C19:D19"/>
    <mergeCell ref="C20:D20"/>
    <mergeCell ref="C21:D21"/>
    <mergeCell ref="C22:D22"/>
    <mergeCell ref="F6:H6"/>
    <mergeCell ref="D9:E9"/>
    <mergeCell ref="D10:E10"/>
    <mergeCell ref="D11:E11"/>
    <mergeCell ref="D12:E12"/>
    <mergeCell ref="D7:E8"/>
    <mergeCell ref="F7:F8"/>
    <mergeCell ref="G7:G8"/>
    <mergeCell ref="H7:H8"/>
    <mergeCell ref="B7:C8"/>
    <mergeCell ref="B9:C10"/>
    <mergeCell ref="B11:C12"/>
    <mergeCell ref="C17:D17"/>
    <mergeCell ref="B16:B17"/>
  </mergeCells>
  <pageMargins left="0.39370078740157483" right="0.39370078740157483" top="0.78740157480314965" bottom="0.78740157480314965" header="0.31496062992125984" footer="0.31496062992125984"/>
  <pageSetup paperSize="9" scale="65" orientation="portrait" verticalDpi="0" r:id="rId1"/>
  <headerFooter>
    <oddFooter>&amp;L&amp;"-,Itálico"&amp;9Simulação de cálculo do CRsubs - Risco da Garantia de Rentabilidade&amp;R&amp;"-,Itálico"&amp;9&amp;D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3">
    <pageSetUpPr fitToPage="1"/>
  </sheetPr>
  <dimension ref="B1:G11"/>
  <sheetViews>
    <sheetView showGridLines="0" zoomScale="75" zoomScaleNormal="75" workbookViewId="0">
      <selection activeCell="F6" sqref="F6"/>
    </sheetView>
  </sheetViews>
  <sheetFormatPr defaultRowHeight="15" x14ac:dyDescent="0.25"/>
  <cols>
    <col min="1" max="1" width="2" style="18" customWidth="1"/>
    <col min="2" max="3" width="22.7109375" style="18" customWidth="1"/>
    <col min="4" max="4" width="10.7109375" style="18" customWidth="1"/>
    <col min="5" max="6" width="27.7109375" style="18" customWidth="1"/>
    <col min="7" max="7" width="22.7109375" style="18" customWidth="1"/>
    <col min="8" max="16384" width="9.140625" style="18"/>
  </cols>
  <sheetData>
    <row r="1" spans="2:7" ht="23.25" x14ac:dyDescent="0.25">
      <c r="B1" s="2" t="s">
        <v>42</v>
      </c>
    </row>
    <row r="2" spans="2:7" ht="21" hidden="1" x14ac:dyDescent="0.25">
      <c r="B2" s="3" t="s">
        <v>50</v>
      </c>
    </row>
    <row r="3" spans="2:7" ht="21" x14ac:dyDescent="0.25">
      <c r="B3" s="25" t="s">
        <v>28</v>
      </c>
    </row>
    <row r="4" spans="2:7" ht="18" customHeight="1" x14ac:dyDescent="0.25"/>
    <row r="6" spans="2:7" ht="79.5" customHeight="1" x14ac:dyDescent="0.25">
      <c r="B6" s="138" t="s">
        <v>29</v>
      </c>
      <c r="C6" s="139"/>
      <c r="D6" s="139"/>
      <c r="E6" s="140"/>
      <c r="F6" s="78"/>
      <c r="G6" s="79"/>
    </row>
    <row r="7" spans="2:7" ht="18.75" customHeight="1" x14ac:dyDescent="0.25">
      <c r="B7" s="26"/>
      <c r="C7" s="26"/>
      <c r="D7" s="26"/>
      <c r="E7" s="26"/>
    </row>
    <row r="8" spans="2:7" ht="24.95" customHeight="1" x14ac:dyDescent="0.25"/>
    <row r="9" spans="2:7" ht="24.95" customHeight="1" x14ac:dyDescent="0.25">
      <c r="B9" s="90" t="s">
        <v>33</v>
      </c>
      <c r="C9" s="91"/>
      <c r="E9" s="136" t="s">
        <v>47</v>
      </c>
      <c r="F9" s="137"/>
    </row>
    <row r="10" spans="2:7" ht="24.95" customHeight="1" x14ac:dyDescent="0.25">
      <c r="B10" s="20" t="s">
        <v>12</v>
      </c>
      <c r="C10" s="21" t="s">
        <v>11</v>
      </c>
      <c r="E10" s="45" t="s">
        <v>12</v>
      </c>
      <c r="F10" s="46" t="s">
        <v>11</v>
      </c>
    </row>
    <row r="11" spans="2:7" ht="24.95" customHeight="1" x14ac:dyDescent="0.25">
      <c r="B11" s="27">
        <v>5.7000000000000002E-3</v>
      </c>
      <c r="C11" s="27">
        <v>4.8999999999999998E-3</v>
      </c>
      <c r="E11" s="74">
        <f>F6*B11</f>
        <v>0</v>
      </c>
      <c r="F11" s="74">
        <f>F6*C11</f>
        <v>0</v>
      </c>
    </row>
  </sheetData>
  <sheetProtection algorithmName="SHA-512" hashValue="Z9k+e0Smv577IXzC7ECsCr9A0RPK+QUHDYrmDuG4VbpAa6EUo0rU3yXoEkoxi3/BUY0FEGmfkzc4E8AnkHM5BQ==" saltValue="OyBFbiSBM3aT1rVyMoKrOg==" spinCount="100000" sheet="1" objects="1" scenarios="1" selectLockedCells="1"/>
  <mergeCells count="3">
    <mergeCell ref="B9:C9"/>
    <mergeCell ref="E9:F9"/>
    <mergeCell ref="B6:E6"/>
  </mergeCells>
  <pageMargins left="0.39370078740157483" right="0.39370078740157483" top="0.78740157480314965" bottom="0.78740157480314965" header="0.31496062992125984" footer="0.31496062992125984"/>
  <pageSetup paperSize="9" scale="83" orientation="portrait" verticalDpi="0" r:id="rId1"/>
  <headerFooter>
    <oddFooter>&amp;L&amp;"-,Itálico"&amp;9Simulação de cálculo do CRsubs - Risco das Despesas Administrativas&amp;R&amp;"-,Itálico"&amp;9&amp;D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4">
    <pageSetUpPr fitToPage="1"/>
  </sheetPr>
  <dimension ref="B1:S26"/>
  <sheetViews>
    <sheetView showGridLines="0" zoomScale="75" zoomScaleNormal="75" workbookViewId="0">
      <selection activeCell="B18" sqref="B18:E18"/>
    </sheetView>
  </sheetViews>
  <sheetFormatPr defaultRowHeight="15" x14ac:dyDescent="0.25"/>
  <cols>
    <col min="1" max="1" width="2.28515625" style="18" customWidth="1"/>
    <col min="2" max="2" width="9.5703125" style="18" customWidth="1"/>
    <col min="3" max="3" width="11" style="18" customWidth="1"/>
    <col min="4" max="4" width="5.140625" style="18" customWidth="1"/>
    <col min="5" max="5" width="9.140625" style="18"/>
    <col min="6" max="6" width="9.140625" style="18" customWidth="1"/>
    <col min="7" max="8" width="9.140625" style="18"/>
    <col min="9" max="9" width="9.140625" style="18" customWidth="1"/>
    <col min="10" max="12" width="9.140625" style="18"/>
    <col min="13" max="13" width="9.140625" style="18" customWidth="1"/>
    <col min="14" max="16" width="9.140625" style="18"/>
    <col min="17" max="17" width="2.28515625" style="18" customWidth="1"/>
    <col min="18" max="18" width="9.140625" style="18"/>
    <col min="19" max="19" width="24.7109375" style="18" customWidth="1"/>
    <col min="20" max="16384" width="9.140625" style="18"/>
  </cols>
  <sheetData>
    <row r="1" spans="2:19" ht="23.25" x14ac:dyDescent="0.25">
      <c r="B1" s="2" t="s">
        <v>42</v>
      </c>
      <c r="C1" s="2"/>
    </row>
    <row r="2" spans="2:19" ht="21" hidden="1" x14ac:dyDescent="0.25">
      <c r="B2" s="3" t="s">
        <v>50</v>
      </c>
      <c r="C2" s="3"/>
    </row>
    <row r="3" spans="2:19" ht="45" customHeight="1" x14ac:dyDescent="0.25"/>
    <row r="4" spans="2:19" ht="30" customHeight="1" x14ac:dyDescent="0.25"/>
    <row r="5" spans="2:19" ht="30" customHeight="1" x14ac:dyDescent="0.25">
      <c r="C5" s="56" t="s">
        <v>37</v>
      </c>
      <c r="D5" s="53" t="s">
        <v>38</v>
      </c>
      <c r="E5" s="50" t="s">
        <v>41</v>
      </c>
      <c r="F5" s="50"/>
      <c r="G5" s="51"/>
    </row>
    <row r="6" spans="2:19" ht="30" customHeight="1" x14ac:dyDescent="0.25">
      <c r="D6" s="54"/>
    </row>
    <row r="7" spans="2:19" ht="30" customHeight="1" x14ac:dyDescent="0.25">
      <c r="D7" s="54"/>
      <c r="E7" s="52">
        <v>1</v>
      </c>
      <c r="F7" s="52">
        <v>0.75</v>
      </c>
      <c r="G7" s="52">
        <v>0.75</v>
      </c>
    </row>
    <row r="8" spans="2:19" ht="30" customHeight="1" x14ac:dyDescent="0.25">
      <c r="C8" s="56" t="s">
        <v>40</v>
      </c>
      <c r="D8" s="53" t="s">
        <v>38</v>
      </c>
      <c r="E8" s="52">
        <v>0.75</v>
      </c>
      <c r="F8" s="52">
        <v>1</v>
      </c>
      <c r="G8" s="52">
        <v>0.75</v>
      </c>
      <c r="H8" s="75"/>
    </row>
    <row r="9" spans="2:19" ht="30" customHeight="1" x14ac:dyDescent="0.25">
      <c r="C9" s="55"/>
      <c r="D9" s="54"/>
      <c r="E9" s="52">
        <v>0.75</v>
      </c>
      <c r="F9" s="52">
        <v>0.75</v>
      </c>
      <c r="G9" s="52">
        <v>1</v>
      </c>
    </row>
    <row r="10" spans="2:19" ht="30" customHeight="1" x14ac:dyDescent="0.25">
      <c r="C10" s="55"/>
      <c r="D10" s="54"/>
      <c r="I10" s="141" t="s">
        <v>12</v>
      </c>
      <c r="J10" s="141"/>
      <c r="K10" s="141"/>
      <c r="L10" s="25"/>
      <c r="M10" s="141" t="s">
        <v>11</v>
      </c>
      <c r="N10" s="141"/>
      <c r="O10" s="141"/>
    </row>
    <row r="11" spans="2:19" ht="30" customHeight="1" x14ac:dyDescent="0.25">
      <c r="C11" s="55"/>
      <c r="D11" s="54"/>
      <c r="E11" s="141" t="s">
        <v>13</v>
      </c>
      <c r="F11" s="141"/>
      <c r="G11" s="141"/>
      <c r="I11" s="142">
        <f>'R.sorteios'!F37</f>
        <v>0</v>
      </c>
      <c r="J11" s="142"/>
      <c r="K11" s="142"/>
      <c r="M11" s="142">
        <f>'R.sorteios'!G37</f>
        <v>0</v>
      </c>
      <c r="N11" s="142"/>
      <c r="O11" s="142"/>
    </row>
    <row r="12" spans="2:19" ht="30" customHeight="1" x14ac:dyDescent="0.25">
      <c r="C12" s="56" t="s">
        <v>39</v>
      </c>
      <c r="D12" s="53" t="s">
        <v>38</v>
      </c>
      <c r="E12" s="141" t="s">
        <v>14</v>
      </c>
      <c r="F12" s="141"/>
      <c r="G12" s="141"/>
      <c r="H12" s="75" t="s">
        <v>38</v>
      </c>
      <c r="I12" s="142">
        <f>'R.rentabilidade'!G33</f>
        <v>0</v>
      </c>
      <c r="J12" s="142"/>
      <c r="K12" s="142"/>
      <c r="L12" s="59" t="s">
        <v>49</v>
      </c>
      <c r="M12" s="142">
        <f>'R.rentabilidade'!H33</f>
        <v>0</v>
      </c>
      <c r="N12" s="142"/>
      <c r="O12" s="142"/>
    </row>
    <row r="13" spans="2:19" ht="30" customHeight="1" x14ac:dyDescent="0.25">
      <c r="E13" s="141" t="s">
        <v>15</v>
      </c>
      <c r="F13" s="141"/>
      <c r="G13" s="141"/>
      <c r="I13" s="142">
        <f>'R.despesas'!E11</f>
        <v>0</v>
      </c>
      <c r="J13" s="142"/>
      <c r="K13" s="142"/>
      <c r="M13" s="142">
        <f>'R.despesas'!F11</f>
        <v>0</v>
      </c>
      <c r="N13" s="142"/>
      <c r="O13" s="142"/>
    </row>
    <row r="14" spans="2:19" ht="30" customHeight="1" x14ac:dyDescent="0.25">
      <c r="S14" s="76"/>
    </row>
    <row r="15" spans="2:19" ht="30" customHeight="1" x14ac:dyDescent="0.25">
      <c r="S15" s="76"/>
    </row>
    <row r="16" spans="2:19" ht="30" customHeight="1" x14ac:dyDescent="0.25">
      <c r="B16" s="146" t="s">
        <v>48</v>
      </c>
      <c r="C16" s="147"/>
      <c r="D16" s="147"/>
      <c r="E16" s="147"/>
      <c r="F16" s="147"/>
      <c r="G16" s="147"/>
      <c r="H16" s="147"/>
      <c r="I16" s="148"/>
      <c r="J16" s="58"/>
    </row>
    <row r="17" spans="2:10" ht="30" customHeight="1" x14ac:dyDescent="0.25">
      <c r="B17" s="149" t="s">
        <v>12</v>
      </c>
      <c r="C17" s="150"/>
      <c r="D17" s="150"/>
      <c r="E17" s="150"/>
      <c r="F17" s="150" t="s">
        <v>11</v>
      </c>
      <c r="G17" s="150"/>
      <c r="H17" s="150"/>
      <c r="I17" s="151"/>
      <c r="J17" s="35"/>
    </row>
    <row r="18" spans="2:10" ht="30" customHeight="1" x14ac:dyDescent="0.25">
      <c r="B18" s="143">
        <f t="array" ref="B18">SQRT(MMULT(MMULT(TRANSPOSE(Vpadrao), M), Vpadrao))</f>
        <v>0</v>
      </c>
      <c r="C18" s="144"/>
      <c r="D18" s="144"/>
      <c r="E18" s="145"/>
      <c r="F18" s="143">
        <f t="array" ref="F18">SQRT(MMULT(MMULT(TRANSPOSE(Vreduzido), M), Vreduzido))</f>
        <v>0</v>
      </c>
      <c r="G18" s="144"/>
      <c r="H18" s="144"/>
      <c r="I18" s="145"/>
      <c r="J18" s="57"/>
    </row>
    <row r="19" spans="2:10" ht="30" customHeight="1" x14ac:dyDescent="0.25"/>
    <row r="20" spans="2:10" ht="30" customHeight="1" x14ac:dyDescent="0.25"/>
    <row r="21" spans="2:10" ht="30" customHeight="1" x14ac:dyDescent="0.25"/>
    <row r="22" spans="2:10" ht="30" customHeight="1" x14ac:dyDescent="0.25"/>
    <row r="23" spans="2:10" ht="30" customHeight="1" x14ac:dyDescent="0.25"/>
    <row r="24" spans="2:10" ht="30" customHeight="1" x14ac:dyDescent="0.25"/>
    <row r="25" spans="2:10" ht="30" customHeight="1" x14ac:dyDescent="0.25"/>
    <row r="26" spans="2:10" ht="30" customHeight="1" x14ac:dyDescent="0.25"/>
  </sheetData>
  <sheetProtection algorithmName="SHA-512" hashValue="+FFNVitbXWx4LwjK7NvZT8qduud+4FDSX7tm+rSK3drxrzyltaQO0IfwwwnfqE9sdvkNbNNtSNif7N0LnSe7hQ==" saltValue="2ebtrCfIXqT5GlPdYSZiFQ==" spinCount="100000" sheet="1" objects="1" scenarios="1" selectLockedCells="1"/>
  <mergeCells count="16">
    <mergeCell ref="F18:I18"/>
    <mergeCell ref="B18:E18"/>
    <mergeCell ref="E11:G11"/>
    <mergeCell ref="E12:G12"/>
    <mergeCell ref="E13:G13"/>
    <mergeCell ref="B16:I16"/>
    <mergeCell ref="B17:E17"/>
    <mergeCell ref="F17:I17"/>
    <mergeCell ref="I10:K10"/>
    <mergeCell ref="M10:O10"/>
    <mergeCell ref="I11:K11"/>
    <mergeCell ref="I12:K12"/>
    <mergeCell ref="I13:K13"/>
    <mergeCell ref="M11:O11"/>
    <mergeCell ref="M12:O12"/>
    <mergeCell ref="M13:O13"/>
  </mergeCells>
  <pageMargins left="0.39370078740157483" right="0.39370078740157483" top="0.78740157480314965" bottom="0.78740157480314965" header="0.31496062992125984" footer="0.31496062992125984"/>
  <pageSetup paperSize="9" scale="68" orientation="portrait" verticalDpi="0" r:id="rId1"/>
  <headerFooter>
    <oddFooter>&amp;L&amp;"-,Itálico"&amp;9Simulação de cálculo do CRsubs&amp;R&amp;"-,Itálico"&amp;9&amp;D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7</vt:i4>
      </vt:variant>
    </vt:vector>
  </HeadingPairs>
  <TitlesOfParts>
    <vt:vector size="11" baseType="lpstr">
      <vt:lpstr>R.sorteios</vt:lpstr>
      <vt:lpstr>R.rentabilidade</vt:lpstr>
      <vt:lpstr>R.despesas</vt:lpstr>
      <vt:lpstr>Cálculo CRsubs</vt:lpstr>
      <vt:lpstr>'Cálculo CRsubs'!Area_de_impressao</vt:lpstr>
      <vt:lpstr>R.despesas!Area_de_impressao</vt:lpstr>
      <vt:lpstr>R.rentabilidade!Area_de_impressao</vt:lpstr>
      <vt:lpstr>R.sorteios!Area_de_impressao</vt:lpstr>
      <vt:lpstr>M</vt:lpstr>
      <vt:lpstr>Vpadrao</vt:lpstr>
      <vt:lpstr>Vreduzido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 de Almeida Franca</dc:creator>
  <cp:lastModifiedBy>Marconi</cp:lastModifiedBy>
  <cp:lastPrinted>2013-04-26T20:54:03Z</cp:lastPrinted>
  <dcterms:created xsi:type="dcterms:W3CDTF">2011-09-29T18:05:09Z</dcterms:created>
  <dcterms:modified xsi:type="dcterms:W3CDTF">2024-04-01T19:50:38Z</dcterms:modified>
</cp:coreProperties>
</file>