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4\"/>
    </mc:Choice>
  </mc:AlternateContent>
  <xr:revisionPtr revIDLastSave="0" documentId="13_ncr:1_{B284B2BE-3AB7-4DBC-9557-8F5130BED1D4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Liberações" sheetId="1" r:id="rId1"/>
    <sheet name="Por Empres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2" l="1"/>
  <c r="I345" i="1"/>
  <c r="U79" i="2"/>
  <c r="V79" i="2" s="1"/>
  <c r="X79" i="2" s="1"/>
  <c r="I344" i="1"/>
  <c r="U65" i="2"/>
  <c r="I343" i="1"/>
  <c r="U68" i="2"/>
  <c r="I342" i="1"/>
  <c r="U67" i="2"/>
  <c r="I341" i="1"/>
  <c r="U64" i="2"/>
  <c r="I340" i="1"/>
  <c r="U69" i="2"/>
  <c r="I339" i="1"/>
  <c r="U72" i="2"/>
  <c r="V84" i="2"/>
  <c r="W84" i="2" s="1"/>
  <c r="V83" i="2"/>
  <c r="W83" i="2" s="1"/>
  <c r="I338" i="1"/>
  <c r="I337" i="1"/>
  <c r="I336" i="1"/>
  <c r="I335" i="1"/>
  <c r="I334" i="1"/>
  <c r="V82" i="2"/>
  <c r="W82" i="2" s="1"/>
  <c r="I333" i="1"/>
  <c r="I332" i="1"/>
  <c r="U74" i="2"/>
  <c r="F350" i="1"/>
  <c r="E350" i="1"/>
  <c r="I331" i="1"/>
  <c r="V81" i="2"/>
  <c r="W81" i="2" s="1"/>
  <c r="V80" i="2"/>
  <c r="W80" i="2" s="1"/>
  <c r="I330" i="1"/>
  <c r="I329" i="1"/>
  <c r="I328" i="1"/>
  <c r="I327" i="1"/>
  <c r="U78" i="2"/>
  <c r="V78" i="2" s="1"/>
  <c r="X78" i="2" s="1"/>
  <c r="I326" i="1"/>
  <c r="T52" i="2"/>
  <c r="I325" i="1"/>
  <c r="I324" i="1"/>
  <c r="I323" i="1"/>
  <c r="I322" i="1"/>
  <c r="I321" i="1"/>
  <c r="I320" i="1"/>
  <c r="I319" i="1"/>
  <c r="I318" i="1"/>
  <c r="I317" i="1"/>
  <c r="I316" i="1"/>
  <c r="X84" i="2" l="1"/>
  <c r="X83" i="2"/>
  <c r="X80" i="2"/>
  <c r="W79" i="2"/>
  <c r="X82" i="2"/>
  <c r="X81" i="2"/>
  <c r="I315" i="1"/>
  <c r="I314" i="1"/>
  <c r="I313" i="1"/>
  <c r="V67" i="2"/>
  <c r="V66" i="2"/>
  <c r="I312" i="1"/>
  <c r="I311" i="1"/>
  <c r="V64" i="2"/>
  <c r="V65" i="2"/>
  <c r="V69" i="2"/>
  <c r="V68" i="2"/>
  <c r="I310" i="1"/>
  <c r="I309" i="1"/>
  <c r="I308" i="1"/>
  <c r="I307" i="1"/>
  <c r="I306" i="1" l="1"/>
  <c r="W78" i="2"/>
  <c r="I305" i="1"/>
  <c r="G350" i="1"/>
  <c r="H350" i="1"/>
  <c r="F301" i="1"/>
  <c r="E301" i="1"/>
  <c r="T77" i="2"/>
  <c r="V77" i="2" s="1"/>
  <c r="I300" i="1"/>
  <c r="T51" i="2"/>
  <c r="V51" i="2" s="1"/>
  <c r="I299" i="1"/>
  <c r="T76" i="2"/>
  <c r="V76" i="2" s="1"/>
  <c r="I298" i="1"/>
  <c r="T75" i="2"/>
  <c r="V75" i="2" s="1"/>
  <c r="I297" i="1"/>
  <c r="T72" i="2"/>
  <c r="I294" i="1"/>
  <c r="T50" i="2"/>
  <c r="V50" i="2" s="1"/>
  <c r="I292" i="1"/>
  <c r="T49" i="2"/>
  <c r="V49" i="2" s="1"/>
  <c r="I291" i="1"/>
  <c r="T73" i="2"/>
  <c r="V73" i="2" s="1"/>
  <c r="I290" i="1"/>
  <c r="T70" i="2"/>
  <c r="I289" i="1"/>
  <c r="T57" i="2"/>
  <c r="V57" i="2" s="1"/>
  <c r="I288" i="1"/>
  <c r="T71" i="2"/>
  <c r="I287" i="1"/>
  <c r="T74" i="2"/>
  <c r="V74" i="2" s="1"/>
  <c r="I286" i="1"/>
  <c r="I296" i="1"/>
  <c r="T58" i="2"/>
  <c r="V58" i="2" s="1"/>
  <c r="I285" i="1"/>
  <c r="T56" i="2"/>
  <c r="V56" i="2" s="1"/>
  <c r="T55" i="2"/>
  <c r="V55" i="2" s="1"/>
  <c r="T54" i="2"/>
  <c r="V54" i="2" s="1"/>
  <c r="I281" i="1"/>
  <c r="T12" i="2"/>
  <c r="I280" i="1"/>
  <c r="T61" i="2"/>
  <c r="T62" i="2"/>
  <c r="T63" i="2"/>
  <c r="T60" i="2"/>
  <c r="V60" i="2" s="1"/>
  <c r="T59" i="2"/>
  <c r="V59" i="2" s="1"/>
  <c r="P94" i="2"/>
  <c r="N94" i="2"/>
  <c r="V8" i="2"/>
  <c r="V9" i="2"/>
  <c r="V10" i="2"/>
  <c r="V11" i="2"/>
  <c r="V13" i="2"/>
  <c r="V14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3" i="2"/>
  <c r="V36" i="2"/>
  <c r="V37" i="2"/>
  <c r="V38" i="2"/>
  <c r="V39" i="2"/>
  <c r="V40" i="2"/>
  <c r="V53" i="2"/>
  <c r="X64" i="2"/>
  <c r="X65" i="2"/>
  <c r="X66" i="2"/>
  <c r="X67" i="2"/>
  <c r="X68" i="2"/>
  <c r="W69" i="2"/>
  <c r="H231" i="1"/>
  <c r="H232" i="1" s="1"/>
  <c r="G231" i="1"/>
  <c r="G232" i="1" s="1"/>
  <c r="F94" i="2"/>
  <c r="G94" i="2"/>
  <c r="H94" i="2"/>
  <c r="I94" i="2"/>
  <c r="J94" i="2"/>
  <c r="E94" i="2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V52" i="2" s="1"/>
  <c r="S48" i="2"/>
  <c r="V48" i="2" s="1"/>
  <c r="S47" i="2"/>
  <c r="V47" i="2" s="1"/>
  <c r="I210" i="1"/>
  <c r="I209" i="1"/>
  <c r="I208" i="1"/>
  <c r="I207" i="1"/>
  <c r="I206" i="1"/>
  <c r="I350" i="1" l="1"/>
  <c r="V71" i="2"/>
  <c r="W71" i="2" s="1"/>
  <c r="V70" i="2"/>
  <c r="W70" i="2" s="1"/>
  <c r="T94" i="2"/>
  <c r="W77" i="2"/>
  <c r="X77" i="2"/>
  <c r="V63" i="2"/>
  <c r="W63" i="2" s="1"/>
  <c r="V62" i="2"/>
  <c r="W62" i="2" s="1"/>
  <c r="V61" i="2"/>
  <c r="W61" i="2" s="1"/>
  <c r="V12" i="2"/>
  <c r="V72" i="2"/>
  <c r="X72" i="2" s="1"/>
  <c r="X76" i="2"/>
  <c r="W76" i="2"/>
  <c r="X75" i="2"/>
  <c r="W75" i="2"/>
  <c r="X74" i="2"/>
  <c r="W74" i="2"/>
  <c r="W73" i="2"/>
  <c r="X73" i="2"/>
  <c r="W55" i="2"/>
  <c r="I232" i="1"/>
  <c r="G233" i="1"/>
  <c r="H233" i="1"/>
  <c r="H234" i="1" s="1"/>
  <c r="I231" i="1"/>
  <c r="X70" i="2"/>
  <c r="W64" i="2"/>
  <c r="W66" i="2"/>
  <c r="X69" i="2"/>
  <c r="W67" i="2"/>
  <c r="W65" i="2"/>
  <c r="W68" i="2"/>
  <c r="X60" i="2"/>
  <c r="X59" i="2"/>
  <c r="X57" i="2"/>
  <c r="W56" i="2"/>
  <c r="W54" i="2"/>
  <c r="I205" i="1"/>
  <c r="I201" i="1"/>
  <c r="I202" i="1"/>
  <c r="I203" i="1"/>
  <c r="I204" i="1"/>
  <c r="X71" i="2" l="1"/>
  <c r="X61" i="2"/>
  <c r="X63" i="2"/>
  <c r="X62" i="2"/>
  <c r="W72" i="2"/>
  <c r="X58" i="2"/>
  <c r="I282" i="1"/>
  <c r="I283" i="1"/>
  <c r="I233" i="1"/>
  <c r="G234" i="1"/>
  <c r="H235" i="1"/>
  <c r="W59" i="2"/>
  <c r="W58" i="2"/>
  <c r="W60" i="2"/>
  <c r="W57" i="2"/>
  <c r="X54" i="2"/>
  <c r="X55" i="2"/>
  <c r="X56" i="2"/>
  <c r="X53" i="2"/>
  <c r="I284" i="1" l="1"/>
  <c r="I234" i="1"/>
  <c r="G235" i="1"/>
  <c r="H236" i="1"/>
  <c r="W53" i="2"/>
  <c r="X52" i="2"/>
  <c r="W52" i="2"/>
  <c r="H237" i="1" l="1"/>
  <c r="H238" i="1" s="1"/>
  <c r="I235" i="1"/>
  <c r="G236" i="1"/>
  <c r="I200" i="1"/>
  <c r="W51" i="2"/>
  <c r="I199" i="1"/>
  <c r="X48" i="2"/>
  <c r="I198" i="1"/>
  <c r="I197" i="1"/>
  <c r="I196" i="1"/>
  <c r="I194" i="1"/>
  <c r="I195" i="1"/>
  <c r="S46" i="2"/>
  <c r="V46" i="2" s="1"/>
  <c r="S45" i="2"/>
  <c r="V45" i="2" s="1"/>
  <c r="S44" i="2"/>
  <c r="I191" i="1"/>
  <c r="I192" i="1"/>
  <c r="I193" i="1"/>
  <c r="I188" i="1"/>
  <c r="I190" i="1"/>
  <c r="I189" i="1"/>
  <c r="I187" i="1"/>
  <c r="X9" i="2"/>
  <c r="W10" i="2"/>
  <c r="X11" i="2"/>
  <c r="W12" i="2"/>
  <c r="X13" i="2"/>
  <c r="X14" i="2"/>
  <c r="X16" i="2"/>
  <c r="W17" i="2"/>
  <c r="X18" i="2"/>
  <c r="W19" i="2"/>
  <c r="W21" i="2"/>
  <c r="W22" i="2"/>
  <c r="X23" i="2"/>
  <c r="X24" i="2"/>
  <c r="W25" i="2"/>
  <c r="X26" i="2"/>
  <c r="X28" i="2"/>
  <c r="X29" i="2"/>
  <c r="W30" i="2"/>
  <c r="X31" i="2"/>
  <c r="W33" i="2"/>
  <c r="X37" i="2"/>
  <c r="X38" i="2"/>
  <c r="W39" i="2"/>
  <c r="X49" i="2"/>
  <c r="X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94" i="2" s="1"/>
  <c r="Q43" i="2"/>
  <c r="Q42" i="2"/>
  <c r="Q41" i="2"/>
  <c r="D40" i="2"/>
  <c r="D36" i="2"/>
  <c r="L35" i="2"/>
  <c r="V35" i="2" s="1"/>
  <c r="M34" i="2"/>
  <c r="V34" i="2" s="1"/>
  <c r="O32" i="2"/>
  <c r="O94" i="2" s="1"/>
  <c r="D27" i="2"/>
  <c r="X20" i="2"/>
  <c r="M15" i="2"/>
  <c r="L15" i="2"/>
  <c r="K15" i="2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D94" i="2" l="1"/>
  <c r="E353" i="1"/>
  <c r="S94" i="2"/>
  <c r="V41" i="2"/>
  <c r="Q94" i="2"/>
  <c r="V44" i="2"/>
  <c r="X44" i="2" s="1"/>
  <c r="K94" i="2"/>
  <c r="V15" i="2"/>
  <c r="V32" i="2"/>
  <c r="X32" i="2" s="1"/>
  <c r="M94" i="2"/>
  <c r="H239" i="1"/>
  <c r="H301" i="1"/>
  <c r="H353" i="1" s="1"/>
  <c r="G237" i="1"/>
  <c r="I237" i="1" s="1"/>
  <c r="I236" i="1"/>
  <c r="V43" i="2"/>
  <c r="V42" i="2"/>
  <c r="X42" i="2" s="1"/>
  <c r="I227" i="1"/>
  <c r="L94" i="2"/>
  <c r="W27" i="2"/>
  <c r="X51" i="2"/>
  <c r="X36" i="2"/>
  <c r="W50" i="2"/>
  <c r="W45" i="2"/>
  <c r="W49" i="2"/>
  <c r="I181" i="1"/>
  <c r="F181" i="1"/>
  <c r="F353" i="1" s="1"/>
  <c r="X47" i="2"/>
  <c r="I131" i="1"/>
  <c r="X34" i="2"/>
  <c r="X22" i="2"/>
  <c r="W36" i="2"/>
  <c r="I155" i="1"/>
  <c r="I138" i="1"/>
  <c r="X21" i="2"/>
  <c r="W16" i="2"/>
  <c r="W24" i="2"/>
  <c r="I112" i="1"/>
  <c r="W48" i="2"/>
  <c r="X12" i="2"/>
  <c r="W47" i="2"/>
  <c r="W40" i="2"/>
  <c r="W11" i="2"/>
  <c r="X27" i="2"/>
  <c r="W14" i="2"/>
  <c r="W18" i="2"/>
  <c r="W26" i="2"/>
  <c r="W29" i="2"/>
  <c r="W38" i="2"/>
  <c r="X19" i="2"/>
  <c r="W31" i="2"/>
  <c r="X39" i="2"/>
  <c r="X40" i="2"/>
  <c r="W9" i="2"/>
  <c r="X35" i="2"/>
  <c r="W35" i="2"/>
  <c r="X46" i="2"/>
  <c r="W46" i="2"/>
  <c r="W37" i="2"/>
  <c r="X10" i="2"/>
  <c r="W13" i="2"/>
  <c r="X17" i="2"/>
  <c r="W20" i="2"/>
  <c r="X25" i="2"/>
  <c r="X30" i="2"/>
  <c r="W8" i="2"/>
  <c r="W23" i="2"/>
  <c r="W28" i="2"/>
  <c r="I122" i="1"/>
  <c r="I124" i="1" s="1"/>
  <c r="X8" i="2"/>
  <c r="V94" i="2" l="1"/>
  <c r="W94" i="2" s="1"/>
  <c r="W41" i="2"/>
  <c r="H240" i="1"/>
  <c r="G238" i="1"/>
  <c r="W42" i="2"/>
  <c r="W32" i="2"/>
  <c r="X41" i="2"/>
  <c r="X94" i="2" s="1"/>
  <c r="W44" i="2"/>
  <c r="X45" i="2"/>
  <c r="X43" i="2"/>
  <c r="W34" i="2"/>
  <c r="W43" i="2"/>
  <c r="X15" i="2"/>
  <c r="W15" i="2"/>
  <c r="H241" i="1" l="1"/>
  <c r="G301" i="1"/>
  <c r="G353" i="1" s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 l="1"/>
  <c r="I279" i="1" s="1"/>
  <c r="I301" i="1" l="1"/>
  <c r="I353" i="1" s="1"/>
</calcChain>
</file>

<file path=xl/sharedStrings.xml><?xml version="1.0" encoding="utf-8"?>
<sst xmlns="http://schemas.openxmlformats.org/spreadsheetml/2006/main" count="1554" uniqueCount="549">
  <si>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</si>
  <si>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</si>
  <si>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</si>
  <si>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</si>
  <si>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</si>
  <si>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</si>
  <si>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</si>
  <si>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</si>
  <si>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</si>
  <si>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</si>
  <si>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</si>
  <si>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</si>
  <si>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</si>
  <si>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</si>
  <si>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</si>
  <si>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</si>
  <si>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</si>
  <si>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</si>
  <si>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</si>
  <si>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</si>
  <si>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</si>
  <si>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</si>
  <si>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</si>
  <si>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</si>
  <si>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</si>
  <si>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</si>
  <si>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</si>
  <si>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</si>
  <si>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</si>
  <si>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</si>
  <si>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</si>
  <si>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</si>
  <si>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</si>
  <si>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</si>
  <si>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</si>
  <si>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</si>
  <si>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</si>
  <si>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</si>
  <si>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</si>
  <si>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</si>
  <si>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</si>
  <si>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</si>
  <si>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</si>
  <si>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</si>
  <si>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</si>
  <si>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</si>
  <si>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</si>
  <si>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</si>
  <si>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</si>
  <si>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</si>
  <si>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</si>
  <si>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</si>
  <si>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</si>
  <si>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</si>
  <si>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</si>
  <si>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</si>
  <si>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</si>
  <si>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</si>
  <si>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</si>
  <si>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</si>
  <si>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</si>
  <si>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</si>
  <si>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</si>
  <si>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</si>
  <si>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</si>
  <si>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</si>
  <si>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</si>
  <si>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</si>
  <si>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</si>
  <si>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</si>
  <si>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</si>
  <si>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</si>
  <si>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</si>
  <si>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</si>
  <si>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</si>
  <si>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</si>
  <si>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</si>
  <si>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</si>
  <si>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</si>
  <si>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</si>
  <si>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</si>
  <si>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</si>
  <si>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</si>
  <si>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</si>
  <si>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</si>
  <si>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</si>
  <si>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</si>
  <si>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</si>
  <si>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</si>
  <si>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</si>
  <si>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</si>
  <si>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</si>
  <si>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</si>
  <si>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</si>
  <si>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</si>
  <si>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</si>
  <si>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</si>
  <si>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</si>
  <si>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</si>
  <si>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</si>
  <si>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</si>
  <si>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</si>
  <si>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</si>
  <si>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</si>
  <si>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</si>
  <si>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</si>
  <si>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</si>
  <si>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</si>
  <si>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</si>
  <si>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</si>
  <si>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</si>
  <si>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</si>
  <si>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</si>
  <si>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</si>
  <si>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</si>
  <si>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</si>
  <si>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</si>
  <si>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</si>
  <si>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</si>
  <si>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</si>
  <si>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</si>
  <si>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</si>
  <si>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</si>
  <si>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</si>
  <si>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</si>
  <si>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</si>
  <si>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</si>
  <si>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</si>
  <si>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</si>
  <si>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</si>
  <si>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</si>
  <si>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</si>
  <si>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</si>
  <si>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</si>
  <si>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</si>
  <si>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</si>
  <si>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</si>
  <si>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</si>
  <si>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</si>
  <si>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</si>
  <si>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</si>
  <si>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</si>
  <si>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</si>
  <si>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</si>
  <si>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</si>
  <si>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</si>
  <si>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</si>
  <si>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</si>
  <si>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</si>
  <si>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</si>
  <si>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</si>
  <si>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</si>
  <si>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</si>
  <si>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</si>
  <si>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</si>
  <si>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</si>
  <si>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</si>
  <si>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</si>
  <si>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</si>
  <si>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</si>
  <si>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</si>
  <si>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</si>
  <si>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</si>
  <si>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</si>
  <si>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</si>
  <si>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</si>
  <si>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</si>
  <si>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</si>
  <si>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</si>
  <si>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</si>
  <si>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</si>
  <si>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</si>
  <si>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</si>
  <si>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</si>
  <si>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</si>
  <si>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</si>
  <si>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</si>
  <si>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</si>
  <si>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</si>
  <si>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</si>
  <si>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</si>
  <si>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</si>
  <si>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</si>
  <si>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</si>
  <si>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</si>
  <si>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</si>
  <si>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</si>
  <si>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</si>
  <si>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</si>
  <si>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</si>
  <si>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</si>
  <si>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</si>
  <si>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</si>
  <si>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</si>
  <si>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2021OB800011</t>
  </si>
  <si>
    <t>EÓLICA CANUDOS III SPE S.A.</t>
  </si>
  <si>
    <t>2021OB800013</t>
  </si>
  <si>
    <t>BRK AMBIENTAL REGIÃO METROPOLITANA DO RECIFE/GOIANA SPE S/A</t>
  </si>
  <si>
    <t>2021OB800014</t>
  </si>
  <si>
    <t>2021OB800015</t>
  </si>
  <si>
    <t>2021OB800016</t>
  </si>
  <si>
    <t>2021OB800017</t>
  </si>
  <si>
    <t>VILA ESPÍRITO SANTO II EMPREENDIMENTOS E PARTICIPAÇÕES S.A.</t>
  </si>
  <si>
    <t>2021OB800018</t>
  </si>
  <si>
    <t>VILA ESPÍRITO SANTO I EMPREENDIMENTOS E PARTICIPAÇÕES S.A.</t>
  </si>
  <si>
    <t>2021OB800019</t>
  </si>
  <si>
    <t>2021OB800020</t>
  </si>
  <si>
    <t>2021OB800021</t>
  </si>
  <si>
    <t>2021OB800022</t>
  </si>
  <si>
    <t>2021OB800023</t>
  </si>
  <si>
    <t>Total 2021</t>
  </si>
  <si>
    <t>2022OB800001</t>
  </si>
  <si>
    <t>CENTRAL EÓLICA BOQUEIRÃO I S.A.</t>
  </si>
  <si>
    <t>2022OB800002</t>
  </si>
  <si>
    <t>CENTRAL EÓLICA BOQUEIRÃO II S.A.</t>
  </si>
  <si>
    <t>2022OB800003</t>
  </si>
  <si>
    <t>2022OB800004</t>
  </si>
  <si>
    <t>2022OB800005</t>
  </si>
  <si>
    <t>2022OB800006</t>
  </si>
  <si>
    <t>2022OB800007</t>
  </si>
  <si>
    <t>2022OB800008</t>
  </si>
  <si>
    <t>2022OB800009</t>
  </si>
  <si>
    <t>2022OB800010</t>
  </si>
  <si>
    <t>2022OB800011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</si>
  <si>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</si>
  <si>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</si>
  <si>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</si>
  <si>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</si>
  <si>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</si>
  <si>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</si>
  <si>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</si>
  <si>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</si>
  <si>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</si>
  <si>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</si>
  <si>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</si>
  <si>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</si>
  <si>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</si>
  <si>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</si>
  <si>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</si>
  <si>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2022OB800021</t>
  </si>
  <si>
    <t>2022OB800022</t>
  </si>
  <si>
    <t>VENTOS DE SÃO JOAQUIM ENERGIAS RENOVÁVEIS S.A.</t>
  </si>
  <si>
    <t>2022OB800023</t>
  </si>
  <si>
    <t>LIGHTSOURCE MILAGRES III GERAÇÃO DE ENERGIA S.A.</t>
  </si>
  <si>
    <t>2022OB800024</t>
  </si>
  <si>
    <t>LIGHTSOURCE MILAGRES I GERAÇÃO DE ENERGIA S.A.</t>
  </si>
  <si>
    <t>2022OB800025</t>
  </si>
  <si>
    <t xml:space="preserve">LIGHTSOURCE MILAGRES II GERAÇÃO DE ENERGIA S.A. </t>
  </si>
  <si>
    <t>2022OB800026</t>
  </si>
  <si>
    <t>LIGHTSOURCE MILAGRES IV GERAÇÃO DE ENERGIA S.A.</t>
  </si>
  <si>
    <t>2022OB800027</t>
  </si>
  <si>
    <t>LIGHTSOURCE MILAGRES V GERAÇÃO DE ENERGIA S.A.</t>
  </si>
  <si>
    <t>2022OB800028</t>
  </si>
  <si>
    <t>VENTOS DE SANTA JUSTINA ENERGIAS RENOVÁVEIS S.A.</t>
  </si>
  <si>
    <t>2022OB800029</t>
  </si>
  <si>
    <t>10ª</t>
  </si>
  <si>
    <t>2022OB800030</t>
  </si>
  <si>
    <t>2022OB800031</t>
  </si>
  <si>
    <t>ASSURUA 5 III ENERGIA S.A.</t>
  </si>
  <si>
    <t>2022OB800032</t>
  </si>
  <si>
    <t>ASSURUA 5 II ENERGIA S.A.</t>
  </si>
  <si>
    <t>2022OB800033</t>
  </si>
  <si>
    <t>ASSURUA 5 I ENERGIA S.A.</t>
  </si>
  <si>
    <t>2022OB800034</t>
  </si>
  <si>
    <t>PARQUE EOLICO SERRA DO SERIDO II S.A.</t>
  </si>
  <si>
    <t>2022OB800035</t>
  </si>
  <si>
    <t>PARQUE EOLICO SERRA DO SERIDO VI S.A.</t>
  </si>
  <si>
    <t>2022OB800036</t>
  </si>
  <si>
    <t>PARQUE EOLICO SERRA DO SERIDO IX S.A.</t>
  </si>
  <si>
    <t>2022OB800037</t>
  </si>
  <si>
    <t>PARQUE EOLICO SERRA DO SERIDO IV S.A.</t>
  </si>
  <si>
    <t>2022OB800038</t>
  </si>
  <si>
    <t>PARQUE EOLICO SERRA DO SERIDO VII S.A.</t>
  </si>
  <si>
    <t>2022OB800039</t>
  </si>
  <si>
    <t>PARQUE EOLICO SERRA DO SERIDO III S.A.</t>
  </si>
  <si>
    <t>2022OB800040</t>
  </si>
  <si>
    <t>2022OB800041</t>
  </si>
  <si>
    <t>CENTRAL EÓLICA CATANDUBA II S.A.</t>
  </si>
  <si>
    <t>2022OB800042</t>
  </si>
  <si>
    <t>CENTRAL EÓLICA CATANDUBA I S.A.</t>
  </si>
  <si>
    <t>Total 2022</t>
  </si>
  <si>
    <t>2023OB800001</t>
  </si>
  <si>
    <t>MEZ 2 ENERGIA S.A.</t>
  </si>
  <si>
    <t>2023OB800002</t>
  </si>
  <si>
    <t>CENTRAL EOLICA BOQUEIRAO II S.A.</t>
  </si>
  <si>
    <t>2023OB800003</t>
  </si>
  <si>
    <t>LIGHTSOURCE MILAGRES I GERACAO DE ENERGIA LTDA</t>
  </si>
  <si>
    <t>2023OB800004</t>
  </si>
  <si>
    <t>LIGHTSOURCE MILAGRES II GERACAO DE ENERGIA LTDA</t>
  </si>
  <si>
    <t>2023OB800005</t>
  </si>
  <si>
    <t>LIGHTSOURCE MILAGRES V GERACAO DE ENERGIA LTDA</t>
  </si>
  <si>
    <t>2023OB800006</t>
  </si>
  <si>
    <t>LIGHTSOURCE MILAGRES IV GERACAO DE ENERGIA LTDA</t>
  </si>
  <si>
    <t>2023OB800007</t>
  </si>
  <si>
    <t>LIGHTSOURCE MILAGRES III GERACAO DE ENERGIA LTDA</t>
  </si>
  <si>
    <t>2023OB800008</t>
  </si>
  <si>
    <t>CENTRAL EOLICA BOQUEIRAO I S.A.</t>
  </si>
  <si>
    <t>2023OB800009</t>
  </si>
  <si>
    <t>VENTOS DE SANTA JUSTINA ENERGIAS RENOVAVEIS S.A.</t>
  </si>
  <si>
    <t>2023OB800010</t>
  </si>
  <si>
    <t>VENTOS DE SAO JOAQUIM ENERGIAS RENOVAVEIS S.A.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</si>
  <si>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</si>
  <si>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</si>
  <si>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</si>
  <si>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</si>
  <si>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</si>
  <si>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</si>
  <si>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</si>
  <si>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</si>
  <si>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2023OB800018</t>
  </si>
  <si>
    <t>2023OB800019</t>
  </si>
  <si>
    <t>2023OB800020</t>
  </si>
  <si>
    <t>2023OB800021</t>
  </si>
  <si>
    <t>2023OB800022</t>
  </si>
  <si>
    <t>2023OB800023</t>
  </si>
  <si>
    <t>PARQUE EÓLICO SERRA DO SERIDÓ II</t>
  </si>
  <si>
    <t>2023OB800024</t>
  </si>
  <si>
    <t>PARQUE EÓLICO SERRA DO SERIDÓ III</t>
  </si>
  <si>
    <t>2023OB800025</t>
  </si>
  <si>
    <t>PARQUE EÓLICO SERRA DO SERIDÓ VII</t>
  </si>
  <si>
    <t>2023OB800026</t>
  </si>
  <si>
    <t>PARQUE EÓLICO SERRA DO SERIDÓ IV</t>
  </si>
  <si>
    <t>2023OB800027</t>
  </si>
  <si>
    <t>PARQUE EÓLICO SERRA DO SERIDÓ VI</t>
  </si>
  <si>
    <t>2023OB800028</t>
  </si>
  <si>
    <t>PARQUE EÓLICO SERRA DO SERIDÓ IX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</si>
  <si>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</si>
  <si>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</si>
  <si>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</si>
  <si>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</si>
  <si>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</si>
  <si>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</si>
  <si>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</si>
  <si>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</si>
  <si>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</si>
  <si>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</si>
  <si>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</si>
  <si>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</si>
  <si>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</si>
  <si>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</si>
  <si>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</si>
  <si>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</si>
  <si>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2023OB800044</t>
  </si>
  <si>
    <t>BORBOREMA TRANSMISSAO DE ENERGIA S A</t>
  </si>
  <si>
    <t>2023OB800045</t>
  </si>
  <si>
    <t>2023OB800046</t>
  </si>
  <si>
    <t>2023OB800047</t>
  </si>
  <si>
    <t>2023OB800048</t>
  </si>
  <si>
    <t>2023OB800049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</si>
  <si>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</si>
  <si>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</si>
  <si>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</si>
  <si>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</si>
  <si>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</si>
  <si>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</si>
  <si>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</si>
  <si>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ELAWAN EÓLICA PASSAGEM S/A</t>
  </si>
  <si>
    <t>2023OB800059</t>
  </si>
  <si>
    <t>2023OB800060</t>
  </si>
  <si>
    <t>2023OB800061</t>
  </si>
  <si>
    <t>2023OB800062</t>
  </si>
  <si>
    <t>2023OB800063</t>
  </si>
  <si>
    <t>2023OB800064</t>
  </si>
  <si>
    <t>2023OB800066</t>
  </si>
  <si>
    <t>2023OB800068</t>
  </si>
  <si>
    <t>2023OB800069</t>
  </si>
  <si>
    <t>ASSURUA 5 IV ENERGIA S.A.</t>
  </si>
  <si>
    <t>2023OB800070</t>
  </si>
  <si>
    <t>ASSURUA 5 V ENERGIA S.A.</t>
  </si>
  <si>
    <t>2023OB800071</t>
  </si>
  <si>
    <t>2023OB800072</t>
  </si>
  <si>
    <t>SAO FRANCISCO TRANSMISSAO DE ENERGIA S A</t>
  </si>
  <si>
    <t>Total 2023</t>
  </si>
  <si>
    <t>Total 2024</t>
  </si>
  <si>
    <t>(R$ 1,00)</t>
  </si>
  <si>
    <t>Empresas</t>
  </si>
  <si>
    <t>Processo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</si>
  <si>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</si>
  <si>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</si>
  <si>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</si>
  <si>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</si>
  <si>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</si>
  <si>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</si>
  <si>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</si>
  <si>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</si>
  <si>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</si>
  <si>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</si>
  <si>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</si>
  <si>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</si>
  <si>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</si>
  <si>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</t>
  </si>
  <si>
    <t>59333.000173/2005-21</t>
  </si>
  <si>
    <t>RN</t>
  </si>
  <si>
    <t>59333.000200/2005-66</t>
  </si>
  <si>
    <t>CE</t>
  </si>
  <si>
    <t>59333.000202/2005-55</t>
  </si>
  <si>
    <t>59333.000201/2005-15</t>
  </si>
  <si>
    <t>59333.000216/2005-79</t>
  </si>
  <si>
    <t>CE PE PI</t>
  </si>
  <si>
    <t>59333.000199/2005-70</t>
  </si>
  <si>
    <t>59335.000254/2008-54</t>
  </si>
  <si>
    <t>BA</t>
  </si>
  <si>
    <t>59334.001298/2011-07</t>
  </si>
  <si>
    <t>PE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</si>
  <si>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</si>
  <si>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</si>
  <si>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</si>
  <si>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</si>
  <si>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</si>
  <si>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</si>
  <si>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</si>
  <si>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</si>
  <si>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COMPANHIA DE CIMENTO DA PARAÍBA (1)</t>
  </si>
  <si>
    <t>59334.002783/2012-89</t>
  </si>
  <si>
    <t>PB</t>
  </si>
  <si>
    <t>59334.000672/2010-76</t>
  </si>
  <si>
    <t>59334.002777/2012-21</t>
  </si>
  <si>
    <t>NATULAB LABORATÓRIOS S/A (2)</t>
  </si>
  <si>
    <t>59334.000695/2012-42</t>
  </si>
  <si>
    <t>59335.000007/2011-53</t>
  </si>
  <si>
    <t>59335.000009/2011-42</t>
  </si>
  <si>
    <t>59335.000037/2015-93</t>
  </si>
  <si>
    <t>59335.000006/2011-09</t>
  </si>
  <si>
    <t>59334.000003/2013-47</t>
  </si>
  <si>
    <t>59335.000008/2011-06</t>
  </si>
  <si>
    <t>59334.000698/2013-67</t>
  </si>
  <si>
    <t>59335.000005/2011-64</t>
  </si>
  <si>
    <t>CONE ARATU S/A (3)</t>
  </si>
  <si>
    <t>59334.002728/2012-99</t>
  </si>
  <si>
    <t>59333.000067/2007-18</t>
  </si>
  <si>
    <t>MA</t>
  </si>
  <si>
    <t>59334.001055/2014-11</t>
  </si>
  <si>
    <t>59334.001335/2015-19</t>
  </si>
  <si>
    <t>ES</t>
  </si>
  <si>
    <t>PLACAS DO BRASIL S/A (4)</t>
  </si>
  <si>
    <t>59334.003156/2015-16</t>
  </si>
  <si>
    <t>VILA PIAUÍ 1 EMPREENDIMENTOS E PARTICIPAÇÕES S/A</t>
  </si>
  <si>
    <t>59336.002234/2018-80</t>
  </si>
  <si>
    <t>VILA PIAUÍ 2 EMPREENDIMENTOS E PARTICIPAÇÕES S/A</t>
  </si>
  <si>
    <t>59336.002235/2018-24</t>
  </si>
  <si>
    <t>59336.003147/2019-21</t>
  </si>
  <si>
    <t>VILA ESPÍRITO SANTO I EMPREENDIMENTOS E PARTICIPAÇÕES S.A.</t>
  </si>
  <si>
    <t>59336.003016/2019-43</t>
  </si>
  <si>
    <t>VILA ESPÍRITO SANTO II EMPREENDIMENTOS E PARTICIPAÇÕES S.A.</t>
  </si>
  <si>
    <t>59336.003018/2019-32</t>
  </si>
  <si>
    <t>VILA ALAGOAS II EMPREENDIMENTOS E PARTICIPAÇÕES S.A</t>
  </si>
  <si>
    <t>59336.003017/2019-98</t>
  </si>
  <si>
    <t>EOLICA CANUDOS II SPE S A</t>
  </si>
  <si>
    <t>59336.001336/2020-01</t>
  </si>
  <si>
    <t>59336.001337/2020-47</t>
  </si>
  <si>
    <t>59336.003136/2019-41</t>
  </si>
  <si>
    <t>59336.003137/2019-95</t>
  </si>
  <si>
    <t> 59336.002518/2020-91</t>
  </si>
  <si>
    <t>59336.002229/2021-72</t>
  </si>
  <si>
    <t>MG</t>
  </si>
  <si>
    <t>59336.002007/2020-79</t>
  </si>
  <si>
    <t>59336.000202/2021-45</t>
  </si>
  <si>
    <t>59336.000201/2021-09</t>
  </si>
  <si>
    <t>59336.000203/2021-90</t>
  </si>
  <si>
    <t>59336.000198/2021-15</t>
  </si>
  <si>
    <t>59336.000199/2021-60</t>
  </si>
  <si>
    <t>59336.003608/2021-80</t>
  </si>
  <si>
    <t>59336.003609/2021-24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</si>
  <si>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</si>
  <si>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</si>
  <si>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</si>
  <si>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</si>
  <si>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</si>
  <si>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</si>
  <si>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</si>
  <si>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</si>
  <si>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</si>
  <si>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59336.002109/2020-94</t>
  </si>
  <si>
    <t>59336.002108/2020-40</t>
  </si>
  <si>
    <t>59336.002297/2021-31</t>
  </si>
  <si>
    <t>SOL SERRA DO MEL V SPE S.A</t>
  </si>
  <si>
    <t>59336.003787/2021-55</t>
  </si>
  <si>
    <t>59336.000997/2022-72</t>
  </si>
  <si>
    <t>59336.001167/2022-62</t>
  </si>
  <si>
    <t>59336.001168/2022-15</t>
  </si>
  <si>
    <t>59336.000043/2022-60</t>
  </si>
  <si>
    <t>BA e SE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</si>
  <si>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</si>
  <si>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</si>
  <si>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</si>
  <si>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</si>
  <si>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</si>
  <si>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ASSURUA 5 VI ENERGIA S.A.</t>
  </si>
  <si>
    <t>2024OB000001</t>
  </si>
  <si>
    <t>59336.001169/2022-51</t>
  </si>
  <si>
    <t>2024OB000002</t>
  </si>
  <si>
    <t>2024OB000003</t>
  </si>
  <si>
    <t>2024OB000004</t>
  </si>
  <si>
    <t>2024OB000005</t>
  </si>
  <si>
    <t>2024OB000006</t>
  </si>
  <si>
    <t>2024OB000007</t>
  </si>
  <si>
    <t>2024OB000008</t>
  </si>
  <si>
    <t>2024OB000009</t>
  </si>
  <si>
    <t xml:space="preserve"> 2024OB000010</t>
  </si>
  <si>
    <t>2024OB000011</t>
  </si>
  <si>
    <t>2024OB000012</t>
  </si>
  <si>
    <t>2024OB000013</t>
  </si>
  <si>
    <t>2024OB000014</t>
  </si>
  <si>
    <t>2024OB000015</t>
  </si>
  <si>
    <t>2024OB000016</t>
  </si>
  <si>
    <t>2024OB000017</t>
  </si>
  <si>
    <t>2024OB000018</t>
  </si>
  <si>
    <t>2024OB000019</t>
  </si>
  <si>
    <t>2024OB000020</t>
  </si>
  <si>
    <t>2024OB000021</t>
  </si>
  <si>
    <t>11ª</t>
  </si>
  <si>
    <t>2024OB000022 e 2024OB000023</t>
  </si>
  <si>
    <t>05 e 09/07/2024</t>
  </si>
  <si>
    <t>2024OB000024</t>
  </si>
  <si>
    <t>VENTOS DE SANTA TEREZA 01 ENERGIAS RENOVÁVEIS S.A.</t>
  </si>
  <si>
    <t>2024OB000025</t>
  </si>
  <si>
    <t>59336.002165/2022-91</t>
  </si>
  <si>
    <t>2024OB000026</t>
  </si>
  <si>
    <t>CENTRAL GERADORA FOTOVOLTAICA MONTE VERDE SOLAR III S.A.</t>
  </si>
  <si>
    <t>59336.003546/2021-14</t>
  </si>
  <si>
    <t>2024OB000027</t>
  </si>
  <si>
    <t>CENTRAL GERADORA FOTOVOLTAICA MONTE VERDE SOLAR III S.A</t>
  </si>
  <si>
    <t>2024OB000028</t>
  </si>
  <si>
    <t>59336.003545/2021-61</t>
  </si>
  <si>
    <t>CENTRAL GERADORA FOTOVOLTAICA MONTE VERDE SOLAR II S.A</t>
  </si>
  <si>
    <t>2024OB000029</t>
  </si>
  <si>
    <t>2024OB000030</t>
  </si>
  <si>
    <t>SOLAR SERRITA ENERGIA S.A.</t>
  </si>
  <si>
    <t>59336.002212/2023-87</t>
  </si>
  <si>
    <t>2024OB000031</t>
  </si>
  <si>
    <t>CENTRAL GERADORA FOTOVOLTAICA MONTE VERDE SOLAR IV S.A</t>
  </si>
  <si>
    <t>CENTRAL GERADORA FOTOVOLTAICA MONTE VERDE SOLAR IV S.A.</t>
  </si>
  <si>
    <t>59336.003542/2021-28</t>
  </si>
  <si>
    <t>2024OB000032</t>
  </si>
  <si>
    <t>CENTRAL GERADORA FOTOVOLTAICA MONTE VERDE SOLAR V S.A</t>
  </si>
  <si>
    <t>CENTRAL GERADORA FOTOVOLTAICA MONTE VERDE SOLAR V S.A.</t>
  </si>
  <si>
    <t>59336.003547/2021-51</t>
  </si>
  <si>
    <t>2024OB000035</t>
  </si>
  <si>
    <t>CENTRAL GERADORA FOTOVOLTAICA MONTE VERDE SOLAR II S.A.</t>
  </si>
  <si>
    <t>2024OB000036</t>
  </si>
  <si>
    <t>2024OB000037</t>
  </si>
  <si>
    <t>2024OB000038</t>
  </si>
  <si>
    <t>2024OB000040</t>
  </si>
  <si>
    <t>2024OB000041</t>
  </si>
  <si>
    <t>2024OB000042</t>
  </si>
  <si>
    <t>2024OB000043</t>
  </si>
  <si>
    <t>2024OB000044</t>
  </si>
  <si>
    <t>2024OB000045</t>
  </si>
  <si>
    <t>Posição em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</si>
</sst>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3" fillId="5" borderId="5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53"/>
  <sheetViews>
    <sheetView showGridLines="0" zoomScale="70" zoomScaleNormal="70" workbookViewId="0">
      <selection activeCell="N36" sqref="N36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5"/>
      <c r="L1" s="5"/>
      <c r="M1" s="5"/>
      <c r="N1" s="5"/>
      <c r="O1" s="5"/>
      <c r="P1" s="5"/>
      <c r="Q1" s="5"/>
    </row>
    <row r="2" spans="1:17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5"/>
      <c r="L2" s="5"/>
      <c r="M2" s="5"/>
      <c r="N2" s="5"/>
      <c r="O2" s="5"/>
      <c r="P2" s="5"/>
      <c r="Q2" s="5"/>
    </row>
    <row r="3" spans="1:17" x14ac:dyDescent="0.25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5"/>
      <c r="L3" s="5"/>
      <c r="M3" s="5"/>
      <c r="N3" s="5"/>
      <c r="O3" s="5"/>
      <c r="P3" s="5"/>
      <c r="Q3" s="5"/>
    </row>
    <row r="4" spans="1:17" x14ac:dyDescent="0.25">
      <c r="A4" s="6" t="s">
        <v>548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33" t="s">
        <v>4</v>
      </c>
      <c r="B6" s="133" t="s">
        <v>5</v>
      </c>
      <c r="C6" s="133" t="s">
        <v>6</v>
      </c>
      <c r="D6" s="134" t="s">
        <v>7</v>
      </c>
      <c r="E6" s="135" t="s">
        <v>8</v>
      </c>
      <c r="F6" s="135"/>
      <c r="G6" s="135"/>
      <c r="H6" s="135"/>
      <c r="I6" s="135"/>
      <c r="J6" s="133" t="s">
        <v>9</v>
      </c>
    </row>
    <row r="7" spans="1:17" x14ac:dyDescent="0.25">
      <c r="A7" s="133"/>
      <c r="B7" s="133"/>
      <c r="C7" s="133"/>
      <c r="D7" s="134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33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32" t="s">
        <v>21</v>
      </c>
      <c r="B10" s="132"/>
      <c r="C10" s="132"/>
      <c r="D10" s="132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33" t="s">
        <v>4</v>
      </c>
      <c r="B12" s="133" t="s">
        <v>5</v>
      </c>
      <c r="C12" s="133" t="s">
        <v>6</v>
      </c>
      <c r="D12" s="134" t="s">
        <v>7</v>
      </c>
      <c r="E12" s="135" t="s">
        <v>8</v>
      </c>
      <c r="F12" s="135"/>
      <c r="G12" s="135"/>
      <c r="H12" s="135"/>
      <c r="I12" s="135"/>
      <c r="J12" s="133" t="s">
        <v>9</v>
      </c>
    </row>
    <row r="13" spans="1:17" x14ac:dyDescent="0.25">
      <c r="A13" s="133"/>
      <c r="B13" s="133"/>
      <c r="C13" s="133"/>
      <c r="D13" s="134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33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41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41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41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41"/>
    </row>
    <row r="20" spans="1:10" x14ac:dyDescent="0.25">
      <c r="A20" s="132" t="s">
        <v>32</v>
      </c>
      <c r="B20" s="132"/>
      <c r="C20" s="132"/>
      <c r="D20" s="132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33" t="s">
        <v>4</v>
      </c>
      <c r="B22" s="133" t="s">
        <v>5</v>
      </c>
      <c r="C22" s="133" t="s">
        <v>6</v>
      </c>
      <c r="D22" s="134" t="s">
        <v>7</v>
      </c>
      <c r="E22" s="135" t="s">
        <v>8</v>
      </c>
      <c r="F22" s="135"/>
      <c r="G22" s="135"/>
      <c r="H22" s="135"/>
      <c r="I22" s="135"/>
      <c r="J22" s="133" t="s">
        <v>9</v>
      </c>
    </row>
    <row r="23" spans="1:10" x14ac:dyDescent="0.25">
      <c r="A23" s="133"/>
      <c r="B23" s="133"/>
      <c r="C23" s="133"/>
      <c r="D23" s="134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33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32" t="s">
        <v>43</v>
      </c>
      <c r="B32" s="132"/>
      <c r="C32" s="132"/>
      <c r="D32" s="132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33" t="s">
        <v>4</v>
      </c>
      <c r="B34" s="133" t="s">
        <v>5</v>
      </c>
      <c r="C34" s="133" t="s">
        <v>6</v>
      </c>
      <c r="D34" s="134" t="s">
        <v>7</v>
      </c>
      <c r="E34" s="135" t="s">
        <v>8</v>
      </c>
      <c r="F34" s="135"/>
      <c r="G34" s="135"/>
      <c r="H34" s="135"/>
      <c r="I34" s="135"/>
      <c r="J34" s="133" t="s">
        <v>9</v>
      </c>
    </row>
    <row r="35" spans="1:10" x14ac:dyDescent="0.25">
      <c r="A35" s="133"/>
      <c r="B35" s="133"/>
      <c r="C35" s="133"/>
      <c r="D35" s="134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33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40" t="s">
        <v>46</v>
      </c>
      <c r="B37" s="140"/>
      <c r="C37" s="140"/>
      <c r="D37" s="140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33" t="s">
        <v>4</v>
      </c>
      <c r="B39" s="133" t="s">
        <v>5</v>
      </c>
      <c r="C39" s="133" t="s">
        <v>6</v>
      </c>
      <c r="D39" s="134" t="s">
        <v>7</v>
      </c>
      <c r="E39" s="135" t="s">
        <v>8</v>
      </c>
      <c r="F39" s="135"/>
      <c r="G39" s="135"/>
      <c r="H39" s="135"/>
      <c r="I39" s="135"/>
      <c r="J39" s="133" t="s">
        <v>9</v>
      </c>
    </row>
    <row r="40" spans="1:10" x14ac:dyDescent="0.25">
      <c r="A40" s="133"/>
      <c r="B40" s="133"/>
      <c r="C40" s="133"/>
      <c r="D40" s="134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33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32" t="s">
        <v>51</v>
      </c>
      <c r="B43" s="132"/>
      <c r="C43" s="132"/>
      <c r="D43" s="132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33" t="s">
        <v>4</v>
      </c>
      <c r="B45" s="133" t="s">
        <v>5</v>
      </c>
      <c r="C45" s="133" t="s">
        <v>6</v>
      </c>
      <c r="D45" s="134" t="s">
        <v>7</v>
      </c>
      <c r="E45" s="135" t="s">
        <v>8</v>
      </c>
      <c r="F45" s="135"/>
      <c r="G45" s="135"/>
      <c r="H45" s="135"/>
      <c r="I45" s="135"/>
      <c r="J45" s="133" t="s">
        <v>9</v>
      </c>
    </row>
    <row r="46" spans="1:10" x14ac:dyDescent="0.25">
      <c r="A46" s="133"/>
      <c r="B46" s="133"/>
      <c r="C46" s="133"/>
      <c r="D46" s="134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33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32" t="s">
        <v>57</v>
      </c>
      <c r="B49" s="132"/>
      <c r="C49" s="132"/>
      <c r="D49" s="132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33" t="s">
        <v>4</v>
      </c>
      <c r="B51" s="133" t="s">
        <v>5</v>
      </c>
      <c r="C51" s="133" t="s">
        <v>6</v>
      </c>
      <c r="D51" s="134" t="s">
        <v>7</v>
      </c>
      <c r="E51" s="135" t="s">
        <v>8</v>
      </c>
      <c r="F51" s="135"/>
      <c r="G51" s="135"/>
      <c r="H51" s="135"/>
      <c r="I51" s="135"/>
      <c r="J51" s="133" t="s">
        <v>9</v>
      </c>
    </row>
    <row r="52" spans="1:10" x14ac:dyDescent="0.25">
      <c r="A52" s="133"/>
      <c r="B52" s="133"/>
      <c r="C52" s="133"/>
      <c r="D52" s="134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33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39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39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39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40" t="s">
        <v>108</v>
      </c>
      <c r="B82" s="140"/>
      <c r="C82" s="140"/>
      <c r="D82" s="140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33" t="s">
        <v>4</v>
      </c>
      <c r="B84" s="133" t="s">
        <v>5</v>
      </c>
      <c r="C84" s="133" t="s">
        <v>6</v>
      </c>
      <c r="D84" s="134" t="s">
        <v>7</v>
      </c>
      <c r="E84" s="135" t="s">
        <v>8</v>
      </c>
      <c r="F84" s="135"/>
      <c r="G84" s="135"/>
      <c r="H84" s="135"/>
      <c r="I84" s="135"/>
      <c r="J84" s="133" t="s">
        <v>9</v>
      </c>
    </row>
    <row r="85" spans="1:10" x14ac:dyDescent="0.25">
      <c r="A85" s="133"/>
      <c r="B85" s="133"/>
      <c r="C85" s="133"/>
      <c r="D85" s="134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33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38" t="s">
        <v>127</v>
      </c>
      <c r="B100" s="138"/>
      <c r="C100" s="138"/>
      <c r="D100" s="138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33" t="s">
        <v>4</v>
      </c>
      <c r="B102" s="133" t="s">
        <v>5</v>
      </c>
      <c r="C102" s="133" t="s">
        <v>6</v>
      </c>
      <c r="D102" s="134" t="s">
        <v>7</v>
      </c>
      <c r="E102" s="135" t="s">
        <v>8</v>
      </c>
      <c r="F102" s="135"/>
      <c r="G102" s="135"/>
      <c r="H102" s="135"/>
      <c r="I102" s="135"/>
      <c r="J102" s="133" t="s">
        <v>9</v>
      </c>
    </row>
    <row r="103" spans="1:10" x14ac:dyDescent="0.25">
      <c r="A103" s="133"/>
      <c r="B103" s="133"/>
      <c r="C103" s="133"/>
      <c r="D103" s="134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33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38" t="s">
        <v>138</v>
      </c>
      <c r="B112" s="138"/>
      <c r="C112" s="138"/>
      <c r="D112" s="138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33" t="s">
        <v>4</v>
      </c>
      <c r="B114" s="133" t="s">
        <v>5</v>
      </c>
      <c r="C114" s="133" t="s">
        <v>6</v>
      </c>
      <c r="D114" s="134" t="s">
        <v>7</v>
      </c>
      <c r="E114" s="135" t="s">
        <v>8</v>
      </c>
      <c r="F114" s="135"/>
      <c r="G114" s="135"/>
      <c r="H114" s="135"/>
      <c r="I114" s="135"/>
      <c r="J114" s="133" t="s">
        <v>9</v>
      </c>
    </row>
    <row r="115" spans="1:10" x14ac:dyDescent="0.25">
      <c r="A115" s="133"/>
      <c r="B115" s="133"/>
      <c r="C115" s="133"/>
      <c r="D115" s="134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33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38" t="s">
        <v>154</v>
      </c>
      <c r="B124" s="138"/>
      <c r="C124" s="138"/>
      <c r="D124" s="138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33" t="s">
        <v>4</v>
      </c>
      <c r="B126" s="133" t="s">
        <v>5</v>
      </c>
      <c r="C126" s="133" t="s">
        <v>6</v>
      </c>
      <c r="D126" s="134" t="s">
        <v>7</v>
      </c>
      <c r="E126" s="135" t="s">
        <v>8</v>
      </c>
      <c r="F126" s="135"/>
      <c r="G126" s="135"/>
      <c r="H126" s="135"/>
      <c r="I126" s="135"/>
      <c r="J126" s="133" t="s">
        <v>9</v>
      </c>
    </row>
    <row r="127" spans="1:10" x14ac:dyDescent="0.25">
      <c r="A127" s="133"/>
      <c r="B127" s="133"/>
      <c r="C127" s="133"/>
      <c r="D127" s="134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33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32" t="s">
        <v>158</v>
      </c>
      <c r="B131" s="132"/>
      <c r="C131" s="132"/>
      <c r="D131" s="132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33" t="s">
        <v>4</v>
      </c>
      <c r="B133" s="133" t="s">
        <v>5</v>
      </c>
      <c r="C133" s="133" t="s">
        <v>6</v>
      </c>
      <c r="D133" s="134" t="s">
        <v>7</v>
      </c>
      <c r="E133" s="135" t="s">
        <v>8</v>
      </c>
      <c r="F133" s="135"/>
      <c r="G133" s="135"/>
      <c r="H133" s="135"/>
      <c r="I133" s="135"/>
      <c r="J133" s="133" t="s">
        <v>9</v>
      </c>
    </row>
    <row r="134" spans="1:1024" x14ac:dyDescent="0.25">
      <c r="A134" s="133"/>
      <c r="B134" s="133"/>
      <c r="C134" s="133"/>
      <c r="D134" s="134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33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32" t="s">
        <v>164</v>
      </c>
      <c r="B138" s="132"/>
      <c r="C138" s="132"/>
      <c r="D138" s="132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33" t="s">
        <v>4</v>
      </c>
      <c r="B140" s="133" t="s">
        <v>5</v>
      </c>
      <c r="C140" s="133" t="s">
        <v>6</v>
      </c>
      <c r="D140" s="134" t="s">
        <v>7</v>
      </c>
      <c r="E140" s="135" t="s">
        <v>8</v>
      </c>
      <c r="F140" s="135"/>
      <c r="G140" s="135"/>
      <c r="H140" s="135"/>
      <c r="I140" s="135"/>
      <c r="J140" s="133" t="s">
        <v>9</v>
      </c>
    </row>
    <row r="141" spans="1:1024" x14ac:dyDescent="0.25">
      <c r="A141" s="133"/>
      <c r="B141" s="133"/>
      <c r="C141" s="133"/>
      <c r="D141" s="134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33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32" t="s">
        <v>179</v>
      </c>
      <c r="B155" s="132"/>
      <c r="C155" s="132"/>
      <c r="D155" s="132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33" t="s">
        <v>4</v>
      </c>
      <c r="B157" s="133" t="s">
        <v>5</v>
      </c>
      <c r="C157" s="133" t="s">
        <v>6</v>
      </c>
      <c r="D157" s="134" t="s">
        <v>7</v>
      </c>
      <c r="E157" s="135" t="s">
        <v>8</v>
      </c>
      <c r="F157" s="135"/>
      <c r="G157" s="135"/>
      <c r="H157" s="135"/>
      <c r="I157" s="135"/>
      <c r="J157" s="133" t="s">
        <v>9</v>
      </c>
    </row>
    <row r="158" spans="1:1024" x14ac:dyDescent="0.25">
      <c r="A158" s="133"/>
      <c r="B158" s="133"/>
      <c r="C158" s="133"/>
      <c r="D158" s="134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33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194</v>
      </c>
      <c r="B169" s="11">
        <v>44406</v>
      </c>
      <c r="C169" s="32" t="s">
        <v>195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196</v>
      </c>
      <c r="B170" s="11">
        <v>44461</v>
      </c>
      <c r="C170" s="32" t="s">
        <v>197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198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199</v>
      </c>
      <c r="B172" s="11">
        <v>44497</v>
      </c>
      <c r="C172" s="32" t="s">
        <v>195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200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201</v>
      </c>
      <c r="B174" s="11">
        <v>44511</v>
      </c>
      <c r="C174" s="32" t="s">
        <v>202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203</v>
      </c>
      <c r="B175" s="11">
        <v>44511</v>
      </c>
      <c r="C175" s="32" t="s">
        <v>204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205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206</v>
      </c>
      <c r="B177" s="11">
        <v>44511</v>
      </c>
      <c r="C177" s="32" t="s">
        <v>195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207</v>
      </c>
      <c r="B178" s="11">
        <v>44553</v>
      </c>
      <c r="C178" s="32" t="s">
        <v>197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208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209</v>
      </c>
      <c r="B180" s="11">
        <v>44553</v>
      </c>
      <c r="C180" s="32" t="s">
        <v>195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32" t="s">
        <v>210</v>
      </c>
      <c r="B181" s="132"/>
      <c r="C181" s="132"/>
      <c r="D181" s="132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33" t="s">
        <v>4</v>
      </c>
      <c r="B183" s="133" t="s">
        <v>5</v>
      </c>
      <c r="C183" s="133" t="s">
        <v>6</v>
      </c>
      <c r="D183" s="134" t="s">
        <v>7</v>
      </c>
      <c r="E183" s="135" t="s">
        <v>8</v>
      </c>
      <c r="F183" s="135"/>
      <c r="G183" s="135"/>
      <c r="H183" s="135"/>
      <c r="I183" s="135"/>
      <c r="J183" s="133" t="s">
        <v>9</v>
      </c>
    </row>
    <row r="184" spans="1:1024" x14ac:dyDescent="0.25">
      <c r="A184" s="133"/>
      <c r="B184" s="133"/>
      <c r="C184" s="133"/>
      <c r="D184" s="134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33"/>
    </row>
    <row r="185" spans="1:1024" x14ac:dyDescent="0.25">
      <c r="A185" s="10" t="s">
        <v>211</v>
      </c>
      <c r="B185" s="11">
        <v>44564</v>
      </c>
      <c r="C185" s="32" t="s">
        <v>212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213</v>
      </c>
      <c r="B186" s="11">
        <v>44564</v>
      </c>
      <c r="C186" s="32" t="s">
        <v>214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215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216</v>
      </c>
      <c r="B188" s="107">
        <v>44623</v>
      </c>
      <c r="C188" s="32" t="s">
        <v>195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217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218</v>
      </c>
      <c r="B190" s="107">
        <v>44657</v>
      </c>
      <c r="C190" s="32" t="s">
        <v>195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219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220</v>
      </c>
      <c r="B192" s="107">
        <v>44657</v>
      </c>
      <c r="C192" s="32" t="s">
        <v>204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221</v>
      </c>
      <c r="B193" s="107">
        <v>44657</v>
      </c>
      <c r="C193" s="32" t="s">
        <v>202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222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223</v>
      </c>
      <c r="B195" s="107">
        <v>44708</v>
      </c>
      <c r="C195" s="32" t="s">
        <v>195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224</v>
      </c>
      <c r="B196" s="107">
        <v>44739</v>
      </c>
      <c r="C196" s="108" t="s">
        <v>225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226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227</v>
      </c>
      <c r="B198" s="107">
        <v>44750</v>
      </c>
      <c r="C198" s="32" t="s">
        <v>195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228</v>
      </c>
      <c r="B199" s="107">
        <v>44770</v>
      </c>
      <c r="C199" s="108" t="s">
        <v>214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229</v>
      </c>
      <c r="B200" s="107">
        <v>44770</v>
      </c>
      <c r="C200" s="108" t="s">
        <v>212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230</v>
      </c>
      <c r="B201" s="107">
        <v>44777</v>
      </c>
      <c r="C201" s="108" t="s">
        <v>231</v>
      </c>
      <c r="D201" s="106" t="s">
        <v>232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233</v>
      </c>
      <c r="B202" s="107">
        <v>44838</v>
      </c>
      <c r="C202" s="108" t="s">
        <v>234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235</v>
      </c>
      <c r="B203" s="11">
        <v>44847</v>
      </c>
      <c r="C203" s="108" t="s">
        <v>236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237</v>
      </c>
      <c r="B204" s="11">
        <v>44847</v>
      </c>
      <c r="C204" s="108" t="s">
        <v>238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239</v>
      </c>
      <c r="B205" s="107">
        <v>44866</v>
      </c>
      <c r="C205" s="108" t="s">
        <v>225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240</v>
      </c>
      <c r="B206" s="107">
        <v>44888</v>
      </c>
      <c r="C206" s="111" t="s">
        <v>241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242</v>
      </c>
      <c r="B207" s="107">
        <v>44888</v>
      </c>
      <c r="C207" s="108" t="s">
        <v>243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244</v>
      </c>
      <c r="B208" s="107">
        <v>44888</v>
      </c>
      <c r="C208" s="108" t="s">
        <v>245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246</v>
      </c>
      <c r="B209" s="107">
        <v>44888</v>
      </c>
      <c r="C209" s="108" t="s">
        <v>247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248</v>
      </c>
      <c r="B210" s="107">
        <v>44888</v>
      </c>
      <c r="C210" s="108" t="s">
        <v>249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250</v>
      </c>
      <c r="B211" s="107">
        <v>44888</v>
      </c>
      <c r="C211" s="32" t="s">
        <v>251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252</v>
      </c>
      <c r="B212" s="107">
        <v>44888</v>
      </c>
      <c r="C212" s="32" t="s">
        <v>253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254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255</v>
      </c>
    </row>
    <row r="214" spans="1:17" x14ac:dyDescent="0.25">
      <c r="A214" s="10" t="s">
        <v>256</v>
      </c>
      <c r="B214" s="11">
        <v>44900</v>
      </c>
      <c r="C214" s="32" t="s">
        <v>195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255</v>
      </c>
    </row>
    <row r="215" spans="1:17" x14ac:dyDescent="0.25">
      <c r="A215" s="10" t="s">
        <v>257</v>
      </c>
      <c r="B215" s="11">
        <v>44910</v>
      </c>
      <c r="C215" s="32" t="s">
        <v>258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259</v>
      </c>
      <c r="B216" s="11">
        <v>44910</v>
      </c>
      <c r="C216" s="32" t="s">
        <v>260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261</v>
      </c>
      <c r="B217" s="11">
        <v>44910</v>
      </c>
      <c r="C217" s="32" t="s">
        <v>262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263</v>
      </c>
      <c r="B218" s="11">
        <v>44910</v>
      </c>
      <c r="C218" s="32" t="s">
        <v>264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265</v>
      </c>
      <c r="B219" s="11">
        <v>44910</v>
      </c>
      <c r="C219" s="32" t="s">
        <v>266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267</v>
      </c>
      <c r="B220" s="11">
        <v>44910</v>
      </c>
      <c r="C220" s="32" t="s">
        <v>268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269</v>
      </c>
      <c r="B221" s="11">
        <v>44910</v>
      </c>
      <c r="C221" s="32" t="s">
        <v>270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271</v>
      </c>
      <c r="B222" s="11">
        <v>44910</v>
      </c>
      <c r="C222" s="32" t="s">
        <v>272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273</v>
      </c>
      <c r="B223" s="11">
        <v>44910</v>
      </c>
      <c r="C223" s="32" t="s">
        <v>274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275</v>
      </c>
      <c r="B224" s="11">
        <v>44911</v>
      </c>
      <c r="C224" s="32" t="s">
        <v>231</v>
      </c>
      <c r="D224" s="10" t="s">
        <v>232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276</v>
      </c>
      <c r="B225" s="107">
        <v>44925</v>
      </c>
      <c r="C225" s="108" t="s">
        <v>277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278</v>
      </c>
      <c r="B226" s="107">
        <v>44925</v>
      </c>
      <c r="C226" s="108" t="s">
        <v>279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37" t="s">
        <v>280</v>
      </c>
      <c r="B227" s="137"/>
      <c r="C227" s="137"/>
      <c r="D227" s="137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36"/>
      <c r="B228" s="136"/>
      <c r="C228" s="136"/>
    </row>
    <row r="229" spans="1:10" x14ac:dyDescent="0.25">
      <c r="A229" s="133" t="s">
        <v>4</v>
      </c>
      <c r="B229" s="133" t="s">
        <v>5</v>
      </c>
      <c r="C229" s="133" t="s">
        <v>6</v>
      </c>
      <c r="D229" s="134" t="s">
        <v>7</v>
      </c>
      <c r="E229" s="135" t="s">
        <v>8</v>
      </c>
      <c r="F229" s="135"/>
      <c r="G229" s="135"/>
      <c r="H229" s="135"/>
      <c r="I229" s="135"/>
      <c r="J229" s="133" t="s">
        <v>9</v>
      </c>
    </row>
    <row r="230" spans="1:10" x14ac:dyDescent="0.25">
      <c r="A230" s="133"/>
      <c r="B230" s="133"/>
      <c r="C230" s="133"/>
      <c r="D230" s="134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33"/>
    </row>
    <row r="231" spans="1:10" x14ac:dyDescent="0.25">
      <c r="A231" s="13" t="s">
        <v>281</v>
      </c>
      <c r="B231" s="115">
        <v>44952</v>
      </c>
      <c r="C231" s="116" t="s">
        <v>282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283</v>
      </c>
      <c r="B232" s="115">
        <v>44960</v>
      </c>
      <c r="C232" s="116" t="s">
        <v>284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285</v>
      </c>
      <c r="B233" s="115">
        <v>44960</v>
      </c>
      <c r="C233" s="116" t="s">
        <v>286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287</v>
      </c>
      <c r="B234" s="115">
        <v>44960</v>
      </c>
      <c r="C234" s="116" t="s">
        <v>288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289</v>
      </c>
      <c r="B235" s="115">
        <v>44960</v>
      </c>
      <c r="C235" s="116" t="s">
        <v>290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291</v>
      </c>
      <c r="B236" s="115">
        <v>44960</v>
      </c>
      <c r="C236" s="116" t="s">
        <v>292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293</v>
      </c>
      <c r="B237" s="115">
        <v>44960</v>
      </c>
      <c r="C237" s="116" t="s">
        <v>294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295</v>
      </c>
      <c r="B238" s="115">
        <v>44967</v>
      </c>
      <c r="C238" s="116" t="s">
        <v>296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297</v>
      </c>
      <c r="B239" s="115">
        <v>44984</v>
      </c>
      <c r="C239" s="116" t="s">
        <v>298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299</v>
      </c>
      <c r="B240" s="115">
        <v>44984</v>
      </c>
      <c r="C240" s="116" t="s">
        <v>300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301</v>
      </c>
      <c r="B241" s="115">
        <v>45001</v>
      </c>
      <c r="C241" s="116" t="s">
        <v>225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302</v>
      </c>
      <c r="B242" s="115">
        <v>45001</v>
      </c>
      <c r="C242" s="116" t="s">
        <v>288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303</v>
      </c>
      <c r="B243" s="115">
        <v>45001</v>
      </c>
      <c r="C243" s="116" t="s">
        <v>286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304</v>
      </c>
      <c r="B244" s="115">
        <v>45001</v>
      </c>
      <c r="C244" s="116" t="s">
        <v>292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305</v>
      </c>
      <c r="B245" s="115">
        <v>45001</v>
      </c>
      <c r="C245" s="116" t="s">
        <v>294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306</v>
      </c>
      <c r="B246" s="115">
        <v>45002</v>
      </c>
      <c r="C246" s="116" t="s">
        <v>290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307</v>
      </c>
      <c r="B247" s="115">
        <v>45015</v>
      </c>
      <c r="C247" s="116" t="s">
        <v>308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309</v>
      </c>
      <c r="B248" s="118">
        <v>45036</v>
      </c>
      <c r="C248" s="116" t="s">
        <v>292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310</v>
      </c>
      <c r="B249" s="118">
        <v>45036</v>
      </c>
      <c r="C249" s="116" t="s">
        <v>288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311</v>
      </c>
      <c r="B250" s="118">
        <v>45036</v>
      </c>
      <c r="C250" s="116" t="s">
        <v>286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312</v>
      </c>
      <c r="B251" s="118">
        <v>45040</v>
      </c>
      <c r="C251" s="116" t="s">
        <v>294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313</v>
      </c>
      <c r="B252" s="118">
        <v>45040</v>
      </c>
      <c r="C252" s="116" t="s">
        <v>290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314</v>
      </c>
      <c r="B253" s="118">
        <v>45043</v>
      </c>
      <c r="C253" s="119" t="s">
        <v>315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316</v>
      </c>
      <c r="B254" s="118">
        <v>45043</v>
      </c>
      <c r="C254" s="119" t="s">
        <v>317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94" si="26">SUM(E254:H254)</f>
        <v>11628511.09</v>
      </c>
      <c r="J254" s="28" t="s">
        <v>28</v>
      </c>
    </row>
    <row r="255" spans="1:10" x14ac:dyDescent="0.25">
      <c r="A255" s="117" t="s">
        <v>318</v>
      </c>
      <c r="B255" s="118">
        <v>45043</v>
      </c>
      <c r="C255" s="119" t="s">
        <v>319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320</v>
      </c>
      <c r="B256" s="118">
        <v>45043</v>
      </c>
      <c r="C256" s="119" t="s">
        <v>321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322</v>
      </c>
      <c r="B257" s="118">
        <v>45043</v>
      </c>
      <c r="C257" s="119" t="s">
        <v>323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324</v>
      </c>
      <c r="B258" s="118">
        <v>45043</v>
      </c>
      <c r="C258" s="119" t="s">
        <v>325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326</v>
      </c>
      <c r="B259" s="118">
        <v>45097</v>
      </c>
      <c r="C259" s="116" t="s">
        <v>290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327</v>
      </c>
      <c r="B260" s="118">
        <v>45097</v>
      </c>
      <c r="C260" s="116" t="s">
        <v>292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328</v>
      </c>
      <c r="B261" s="118">
        <v>45097</v>
      </c>
      <c r="C261" s="116" t="s">
        <v>286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329</v>
      </c>
      <c r="B262" s="118">
        <v>45097</v>
      </c>
      <c r="C262" s="116" t="s">
        <v>288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330</v>
      </c>
      <c r="B263" s="118">
        <v>45097</v>
      </c>
      <c r="C263" s="116" t="s">
        <v>294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331</v>
      </c>
      <c r="B264" s="118">
        <v>45134</v>
      </c>
      <c r="C264" s="116" t="s">
        <v>332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333</v>
      </c>
      <c r="B265" s="118">
        <v>45148</v>
      </c>
      <c r="C265" s="116" t="s">
        <v>288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334</v>
      </c>
      <c r="B266" s="118">
        <v>45148</v>
      </c>
      <c r="C266" s="116" t="s">
        <v>294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335</v>
      </c>
      <c r="B267" s="118">
        <v>45148</v>
      </c>
      <c r="C267" s="116" t="s">
        <v>286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336</v>
      </c>
      <c r="B268" s="118">
        <v>45148</v>
      </c>
      <c r="C268" s="116" t="s">
        <v>290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337</v>
      </c>
      <c r="B269" s="118">
        <v>45148</v>
      </c>
      <c r="C269" s="116" t="s">
        <v>292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338</v>
      </c>
      <c r="B270" s="118">
        <v>45160</v>
      </c>
      <c r="C270" s="119" t="s">
        <v>284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339</v>
      </c>
      <c r="B271" s="118">
        <v>45160</v>
      </c>
      <c r="C271" s="119" t="s">
        <v>308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340</v>
      </c>
      <c r="B272" s="118">
        <v>45160</v>
      </c>
      <c r="C272" s="119" t="s">
        <v>296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341</v>
      </c>
      <c r="B273" s="118">
        <v>45161</v>
      </c>
      <c r="C273" s="119" t="s">
        <v>282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342</v>
      </c>
      <c r="B274" s="118">
        <v>45161</v>
      </c>
      <c r="C274" s="119" t="s">
        <v>343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344</v>
      </c>
      <c r="B275" s="118">
        <v>45195</v>
      </c>
      <c r="C275" s="116" t="s">
        <v>298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345</v>
      </c>
      <c r="B276" s="118">
        <v>45195</v>
      </c>
      <c r="C276" s="116" t="s">
        <v>300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346</v>
      </c>
      <c r="B277" s="118">
        <v>45208</v>
      </c>
      <c r="C277" s="32" t="s">
        <v>262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347</v>
      </c>
      <c r="B278" s="118">
        <v>45208</v>
      </c>
      <c r="C278" s="32" t="s">
        <v>260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348</v>
      </c>
      <c r="B279" s="118">
        <v>45208</v>
      </c>
      <c r="C279" s="32" t="s">
        <v>258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349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350</v>
      </c>
      <c r="B281" s="118">
        <v>45237</v>
      </c>
      <c r="C281" s="116" t="s">
        <v>294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351</v>
      </c>
      <c r="B282" s="118">
        <v>45237</v>
      </c>
      <c r="C282" s="116" t="s">
        <v>332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352</v>
      </c>
      <c r="B283" s="118">
        <v>45237</v>
      </c>
      <c r="C283" s="116" t="s">
        <v>288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353</v>
      </c>
      <c r="B284" s="118">
        <v>45237</v>
      </c>
      <c r="C284" s="116" t="s">
        <v>286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354</v>
      </c>
      <c r="B285" s="118">
        <v>45251</v>
      </c>
      <c r="C285" s="116" t="s">
        <v>290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 t="s">
        <v>355</v>
      </c>
      <c r="B286" s="118">
        <v>45259</v>
      </c>
      <c r="C286" s="119" t="s">
        <v>356</v>
      </c>
      <c r="D286" s="10" t="s">
        <v>56</v>
      </c>
      <c r="E286" s="120">
        <v>82066568.390000001</v>
      </c>
      <c r="F286" s="120">
        <v>1641331.37</v>
      </c>
      <c r="G286" s="66"/>
      <c r="H286" s="66"/>
      <c r="I286" s="84">
        <f t="shared" si="26"/>
        <v>83707899.760000005</v>
      </c>
      <c r="J286" s="28" t="s">
        <v>18</v>
      </c>
    </row>
    <row r="287" spans="1:10" x14ac:dyDescent="0.25">
      <c r="A287" s="117" t="s">
        <v>357</v>
      </c>
      <c r="B287" s="118">
        <v>45265</v>
      </c>
      <c r="C287" s="108" t="s">
        <v>277</v>
      </c>
      <c r="D287" s="10" t="s">
        <v>56</v>
      </c>
      <c r="E287" s="120">
        <v>60510388.700000003</v>
      </c>
      <c r="F287" s="120">
        <v>1210207.774</v>
      </c>
      <c r="G287" s="66"/>
      <c r="H287" s="66"/>
      <c r="I287" s="84">
        <f t="shared" si="26"/>
        <v>61720596.473999999</v>
      </c>
      <c r="J287" s="28" t="s">
        <v>28</v>
      </c>
    </row>
    <row r="288" spans="1:10" x14ac:dyDescent="0.25">
      <c r="A288" s="117" t="s">
        <v>358</v>
      </c>
      <c r="B288" s="118">
        <v>45265</v>
      </c>
      <c r="C288" s="116" t="s">
        <v>292</v>
      </c>
      <c r="D288" s="10" t="s">
        <v>56</v>
      </c>
      <c r="E288" s="120">
        <v>4115994.56</v>
      </c>
      <c r="F288" s="120">
        <v>82319.89</v>
      </c>
      <c r="G288" s="66"/>
      <c r="H288" s="66"/>
      <c r="I288" s="84">
        <f t="shared" si="26"/>
        <v>4198314.45</v>
      </c>
      <c r="J288" s="28" t="s">
        <v>89</v>
      </c>
    </row>
    <row r="289" spans="1:10" x14ac:dyDescent="0.25">
      <c r="A289" s="117" t="s">
        <v>359</v>
      </c>
      <c r="B289" s="118">
        <v>45265</v>
      </c>
      <c r="C289" s="108" t="s">
        <v>279</v>
      </c>
      <c r="D289" s="10" t="s">
        <v>56</v>
      </c>
      <c r="E289" s="120">
        <v>82733226.540000007</v>
      </c>
      <c r="F289" s="120">
        <v>1654664.53</v>
      </c>
      <c r="G289" s="66"/>
      <c r="H289" s="66"/>
      <c r="I289" s="84">
        <f t="shared" si="26"/>
        <v>84387891.070000008</v>
      </c>
      <c r="J289" s="28" t="s">
        <v>28</v>
      </c>
    </row>
    <row r="290" spans="1:10" x14ac:dyDescent="0.25">
      <c r="A290" s="117" t="s">
        <v>360</v>
      </c>
      <c r="B290" s="118">
        <v>45274</v>
      </c>
      <c r="C290" s="119" t="s">
        <v>308</v>
      </c>
      <c r="D290" s="10" t="s">
        <v>56</v>
      </c>
      <c r="E290" s="120">
        <v>14675432.01</v>
      </c>
      <c r="F290" s="120">
        <v>293508.64</v>
      </c>
      <c r="G290" s="66"/>
      <c r="H290" s="66"/>
      <c r="I290" s="84">
        <f t="shared" si="26"/>
        <v>14968940.65</v>
      </c>
      <c r="J290" s="28" t="s">
        <v>30</v>
      </c>
    </row>
    <row r="291" spans="1:10" x14ac:dyDescent="0.25">
      <c r="A291" s="117" t="s">
        <v>361</v>
      </c>
      <c r="B291" s="118">
        <v>45274</v>
      </c>
      <c r="C291" s="119" t="s">
        <v>296</v>
      </c>
      <c r="D291" s="10" t="s">
        <v>56</v>
      </c>
      <c r="E291" s="120">
        <v>8239927.2999999998</v>
      </c>
      <c r="F291" s="120">
        <v>164798.546</v>
      </c>
      <c r="G291" s="66"/>
      <c r="H291" s="66"/>
      <c r="I291" s="84">
        <f t="shared" si="26"/>
        <v>8404725.845999999</v>
      </c>
      <c r="J291" s="28" t="s">
        <v>50</v>
      </c>
    </row>
    <row r="292" spans="1:10" x14ac:dyDescent="0.25">
      <c r="A292" s="117" t="s">
        <v>362</v>
      </c>
      <c r="B292" s="118">
        <v>45274</v>
      </c>
      <c r="C292" s="119" t="s">
        <v>284</v>
      </c>
      <c r="D292" s="10" t="s">
        <v>56</v>
      </c>
      <c r="E292" s="120">
        <v>4005552.08</v>
      </c>
      <c r="F292" s="120">
        <v>80111.040999999997</v>
      </c>
      <c r="G292" s="66"/>
      <c r="H292" s="66"/>
      <c r="I292" s="84">
        <f t="shared" si="26"/>
        <v>4085663.1210000003</v>
      </c>
      <c r="J292" s="28" t="s">
        <v>50</v>
      </c>
    </row>
    <row r="293" spans="1:10" x14ac:dyDescent="0.25">
      <c r="A293" s="124"/>
      <c r="B293" s="125"/>
      <c r="C293" s="126"/>
      <c r="D293" s="127"/>
      <c r="E293" s="120"/>
      <c r="F293" s="120"/>
      <c r="G293" s="66"/>
      <c r="H293" s="66"/>
      <c r="I293" s="84"/>
      <c r="J293" s="28"/>
    </row>
    <row r="294" spans="1:10" x14ac:dyDescent="0.25">
      <c r="A294" s="117" t="s">
        <v>363</v>
      </c>
      <c r="B294" s="118">
        <v>45278</v>
      </c>
      <c r="C294" s="119" t="s">
        <v>282</v>
      </c>
      <c r="D294" s="10" t="s">
        <v>56</v>
      </c>
      <c r="E294" s="120">
        <v>10511905.300000001</v>
      </c>
      <c r="F294" s="120">
        <v>210238.11</v>
      </c>
      <c r="G294" s="66"/>
      <c r="H294" s="66"/>
      <c r="I294" s="84">
        <f t="shared" si="26"/>
        <v>10722143.41</v>
      </c>
      <c r="J294" s="28" t="s">
        <v>30</v>
      </c>
    </row>
    <row r="295" spans="1:10" x14ac:dyDescent="0.25">
      <c r="A295" s="124"/>
      <c r="B295" s="125"/>
      <c r="C295" s="126"/>
      <c r="D295" s="127"/>
      <c r="E295" s="120"/>
      <c r="F295" s="120"/>
      <c r="G295" s="66"/>
      <c r="H295" s="66"/>
      <c r="I295" s="84"/>
      <c r="J295" s="28"/>
    </row>
    <row r="296" spans="1:10" x14ac:dyDescent="0.25">
      <c r="A296" s="117" t="s">
        <v>364</v>
      </c>
      <c r="B296" s="118">
        <v>45287</v>
      </c>
      <c r="C296" s="32" t="s">
        <v>231</v>
      </c>
      <c r="D296" s="106" t="s">
        <v>232</v>
      </c>
      <c r="E296" s="120">
        <v>20000000</v>
      </c>
      <c r="F296" s="120">
        <v>400000</v>
      </c>
      <c r="G296" s="66"/>
      <c r="H296" s="66"/>
      <c r="I296" s="84">
        <f t="shared" ref="I296:I300" si="48">SUM(E296:H296)</f>
        <v>20400000</v>
      </c>
      <c r="J296" s="28" t="s">
        <v>30</v>
      </c>
    </row>
    <row r="297" spans="1:10" x14ac:dyDescent="0.25">
      <c r="A297" s="117" t="s">
        <v>365</v>
      </c>
      <c r="B297" s="118">
        <v>45287</v>
      </c>
      <c r="C297" s="108" t="s">
        <v>366</v>
      </c>
      <c r="D297" s="10" t="s">
        <v>56</v>
      </c>
      <c r="E297" s="120">
        <v>134687062.41999999</v>
      </c>
      <c r="F297" s="120">
        <v>2693741.25</v>
      </c>
      <c r="G297" s="66"/>
      <c r="H297" s="66"/>
      <c r="I297" s="84">
        <f t="shared" si="48"/>
        <v>137380803.66999999</v>
      </c>
      <c r="J297" s="28" t="s">
        <v>18</v>
      </c>
    </row>
    <row r="298" spans="1:10" x14ac:dyDescent="0.25">
      <c r="A298" s="117" t="s">
        <v>367</v>
      </c>
      <c r="B298" s="118">
        <v>45287</v>
      </c>
      <c r="C298" s="108" t="s">
        <v>368</v>
      </c>
      <c r="D298" s="10" t="s">
        <v>56</v>
      </c>
      <c r="E298" s="120">
        <v>80358528.909999996</v>
      </c>
      <c r="F298" s="120">
        <v>1607170.58</v>
      </c>
      <c r="G298" s="66"/>
      <c r="H298" s="66"/>
      <c r="I298" s="84">
        <f t="shared" si="48"/>
        <v>81965699.489999995</v>
      </c>
      <c r="J298" s="28" t="s">
        <v>18</v>
      </c>
    </row>
    <row r="299" spans="1:10" x14ac:dyDescent="0.25">
      <c r="A299" s="117" t="s">
        <v>369</v>
      </c>
      <c r="B299" s="118">
        <v>45287</v>
      </c>
      <c r="C299" s="116" t="s">
        <v>332</v>
      </c>
      <c r="D299" s="10" t="s">
        <v>56</v>
      </c>
      <c r="E299" s="120">
        <v>42857351.439999998</v>
      </c>
      <c r="F299" s="120">
        <v>857147.03</v>
      </c>
      <c r="G299" s="66"/>
      <c r="H299" s="66"/>
      <c r="I299" s="84">
        <f t="shared" si="48"/>
        <v>43714498.469999999</v>
      </c>
      <c r="J299" s="28" t="s">
        <v>53</v>
      </c>
    </row>
    <row r="300" spans="1:10" x14ac:dyDescent="0.25">
      <c r="A300" s="117" t="s">
        <v>370</v>
      </c>
      <c r="B300" s="118">
        <v>45288</v>
      </c>
      <c r="C300" s="108" t="s">
        <v>371</v>
      </c>
      <c r="D300" s="10" t="s">
        <v>56</v>
      </c>
      <c r="E300" s="120">
        <v>98216668.349999994</v>
      </c>
      <c r="F300" s="120">
        <v>1964333.37</v>
      </c>
      <c r="G300" s="66"/>
      <c r="H300" s="66"/>
      <c r="I300" s="84">
        <f t="shared" si="48"/>
        <v>100181001.72</v>
      </c>
      <c r="J300" s="28" t="s">
        <v>18</v>
      </c>
    </row>
    <row r="301" spans="1:10" x14ac:dyDescent="0.25">
      <c r="A301" s="137" t="s">
        <v>372</v>
      </c>
      <c r="B301" s="137"/>
      <c r="C301" s="137"/>
      <c r="D301" s="137"/>
      <c r="E301" s="66">
        <f>SUM(E231:E300)</f>
        <v>2464048779.1799998</v>
      </c>
      <c r="F301" s="66">
        <f>SUM(F231:F300)</f>
        <v>49280975.56099999</v>
      </c>
      <c r="G301" s="66">
        <f>SUM(G231:G238)</f>
        <v>0</v>
      </c>
      <c r="H301" s="66">
        <f>SUM(H231:H238)</f>
        <v>0</v>
      </c>
      <c r="I301" s="66">
        <f>SUM(I231:I300)</f>
        <v>2541728265.8610001</v>
      </c>
      <c r="J301" s="121"/>
    </row>
    <row r="302" spans="1:10" x14ac:dyDescent="0.25">
      <c r="A302" s="73"/>
      <c r="B302" s="73"/>
      <c r="C302" s="73"/>
    </row>
    <row r="303" spans="1:10" x14ac:dyDescent="0.25">
      <c r="A303" s="133" t="s">
        <v>4</v>
      </c>
      <c r="B303" s="133" t="s">
        <v>5</v>
      </c>
      <c r="C303" s="133" t="s">
        <v>6</v>
      </c>
      <c r="D303" s="134" t="s">
        <v>7</v>
      </c>
      <c r="E303" s="135" t="s">
        <v>8</v>
      </c>
      <c r="F303" s="135"/>
      <c r="G303" s="135"/>
      <c r="H303" s="135"/>
      <c r="I303" s="135"/>
      <c r="J303" s="133" t="s">
        <v>9</v>
      </c>
    </row>
    <row r="304" spans="1:10" x14ac:dyDescent="0.25">
      <c r="A304" s="133"/>
      <c r="B304" s="133"/>
      <c r="C304" s="133"/>
      <c r="D304" s="134"/>
      <c r="E304" s="9" t="s">
        <v>10</v>
      </c>
      <c r="F304" s="9" t="s">
        <v>11</v>
      </c>
      <c r="G304" s="9" t="s">
        <v>12</v>
      </c>
      <c r="H304" s="9" t="s">
        <v>13</v>
      </c>
      <c r="I304" s="9" t="s">
        <v>14</v>
      </c>
      <c r="J304" s="133"/>
    </row>
    <row r="305" spans="1:10" x14ac:dyDescent="0.25">
      <c r="A305" s="13" t="s">
        <v>488</v>
      </c>
      <c r="B305" s="115">
        <v>45350</v>
      </c>
      <c r="C305" s="32" t="s">
        <v>487</v>
      </c>
      <c r="D305" s="13" t="s">
        <v>56</v>
      </c>
      <c r="E305" s="46">
        <v>83824984.900000006</v>
      </c>
      <c r="F305" s="46">
        <v>1676499.69</v>
      </c>
      <c r="G305" s="121"/>
      <c r="H305" s="121"/>
      <c r="I305" s="84">
        <f t="shared" ref="I305:I321" si="49">SUM(E305:H305)</f>
        <v>85501484.590000004</v>
      </c>
      <c r="J305" s="28" t="s">
        <v>18</v>
      </c>
    </row>
    <row r="306" spans="1:10" x14ac:dyDescent="0.25">
      <c r="A306" s="13" t="s">
        <v>490</v>
      </c>
      <c r="B306" s="115">
        <v>45371</v>
      </c>
      <c r="C306" s="116" t="s">
        <v>332</v>
      </c>
      <c r="D306" s="10" t="s">
        <v>56</v>
      </c>
      <c r="E306" s="46">
        <v>27627280.469999999</v>
      </c>
      <c r="F306" s="46">
        <v>552545.61</v>
      </c>
      <c r="G306" s="121"/>
      <c r="H306" s="121"/>
      <c r="I306" s="84">
        <f t="shared" si="49"/>
        <v>28179826.079999998</v>
      </c>
      <c r="J306" s="28" t="s">
        <v>89</v>
      </c>
    </row>
    <row r="307" spans="1:10" x14ac:dyDescent="0.25">
      <c r="A307" s="13" t="s">
        <v>491</v>
      </c>
      <c r="B307" s="118">
        <v>45383</v>
      </c>
      <c r="C307" s="119" t="s">
        <v>319</v>
      </c>
      <c r="D307" s="10" t="s">
        <v>56</v>
      </c>
      <c r="E307" s="120">
        <v>6343479.0800000001</v>
      </c>
      <c r="F307" s="120">
        <v>126869.58</v>
      </c>
      <c r="G307" s="129"/>
      <c r="H307" s="129"/>
      <c r="I307" s="84">
        <f t="shared" si="49"/>
        <v>6470348.6600000001</v>
      </c>
      <c r="J307" s="28" t="s">
        <v>30</v>
      </c>
    </row>
    <row r="308" spans="1:10" x14ac:dyDescent="0.25">
      <c r="A308" s="13" t="s">
        <v>492</v>
      </c>
      <c r="B308" s="118">
        <v>45383</v>
      </c>
      <c r="C308" s="119" t="s">
        <v>323</v>
      </c>
      <c r="D308" s="10" t="s">
        <v>56</v>
      </c>
      <c r="E308" s="120">
        <v>4918302.6100000003</v>
      </c>
      <c r="F308" s="120">
        <v>98366.05</v>
      </c>
      <c r="G308" s="129"/>
      <c r="H308" s="129"/>
      <c r="I308" s="84">
        <f t="shared" si="49"/>
        <v>5016668.66</v>
      </c>
      <c r="J308" s="28" t="s">
        <v>30</v>
      </c>
    </row>
    <row r="309" spans="1:10" x14ac:dyDescent="0.25">
      <c r="A309" s="13" t="s">
        <v>493</v>
      </c>
      <c r="B309" s="118">
        <v>45383</v>
      </c>
      <c r="C309" s="119" t="s">
        <v>317</v>
      </c>
      <c r="D309" s="10" t="s">
        <v>56</v>
      </c>
      <c r="E309" s="120">
        <v>6078575.0700000003</v>
      </c>
      <c r="F309" s="120">
        <v>121571.5</v>
      </c>
      <c r="G309" s="129"/>
      <c r="H309" s="129"/>
      <c r="I309" s="84">
        <f t="shared" si="49"/>
        <v>6200146.5700000003</v>
      </c>
      <c r="J309" s="28" t="s">
        <v>30</v>
      </c>
    </row>
    <row r="310" spans="1:10" x14ac:dyDescent="0.25">
      <c r="A310" s="13" t="s">
        <v>494</v>
      </c>
      <c r="B310" s="118">
        <v>45383</v>
      </c>
      <c r="C310" s="119" t="s">
        <v>315</v>
      </c>
      <c r="D310" s="10" t="s">
        <v>56</v>
      </c>
      <c r="E310" s="120">
        <v>2051032.84</v>
      </c>
      <c r="F310" s="120">
        <v>41020.65</v>
      </c>
      <c r="G310" s="129"/>
      <c r="H310" s="129"/>
      <c r="I310" s="84">
        <f t="shared" si="49"/>
        <v>2092053.49</v>
      </c>
      <c r="J310" s="28" t="s">
        <v>30</v>
      </c>
    </row>
    <row r="311" spans="1:10" x14ac:dyDescent="0.25">
      <c r="A311" s="13" t="s">
        <v>495</v>
      </c>
      <c r="B311" s="118">
        <v>45419</v>
      </c>
      <c r="C311" s="119" t="s">
        <v>325</v>
      </c>
      <c r="D311" s="10" t="s">
        <v>56</v>
      </c>
      <c r="E311" s="120">
        <v>6742527.9100000001</v>
      </c>
      <c r="F311" s="120">
        <v>134850.56</v>
      </c>
      <c r="G311" s="129"/>
      <c r="H311" s="129"/>
      <c r="I311" s="84">
        <f t="shared" si="49"/>
        <v>6877378.4699999997</v>
      </c>
      <c r="J311" s="28" t="s">
        <v>30</v>
      </c>
    </row>
    <row r="312" spans="1:10" x14ac:dyDescent="0.25">
      <c r="A312" s="13" t="s">
        <v>496</v>
      </c>
      <c r="B312" s="118">
        <v>45419</v>
      </c>
      <c r="C312" s="119" t="s">
        <v>321</v>
      </c>
      <c r="D312" s="10" t="s">
        <v>56</v>
      </c>
      <c r="E312" s="120">
        <v>7970577.3700000001</v>
      </c>
      <c r="F312" s="120">
        <v>159411.54999999999</v>
      </c>
      <c r="G312" s="129"/>
      <c r="H312" s="129"/>
      <c r="I312" s="84">
        <f t="shared" si="49"/>
        <v>8129988.9199999999</v>
      </c>
      <c r="J312" s="28" t="s">
        <v>30</v>
      </c>
    </row>
    <row r="313" spans="1:10" x14ac:dyDescent="0.25">
      <c r="A313" s="13" t="s">
        <v>497</v>
      </c>
      <c r="B313" s="118">
        <v>45419</v>
      </c>
      <c r="C313" s="119" t="s">
        <v>356</v>
      </c>
      <c r="D313" s="10" t="s">
        <v>56</v>
      </c>
      <c r="E313" s="120">
        <v>57199787.770000003</v>
      </c>
      <c r="F313" s="120">
        <v>1143995.76</v>
      </c>
      <c r="G313" s="129"/>
      <c r="H313" s="129"/>
      <c r="I313" s="84">
        <f t="shared" si="49"/>
        <v>58343783.530000001</v>
      </c>
      <c r="J313" s="28" t="s">
        <v>28</v>
      </c>
    </row>
    <row r="314" spans="1:10" x14ac:dyDescent="0.25">
      <c r="A314" s="117" t="s">
        <v>498</v>
      </c>
      <c r="B314" s="118">
        <v>45419</v>
      </c>
      <c r="C314" s="119" t="s">
        <v>286</v>
      </c>
      <c r="D314" s="10" t="s">
        <v>56</v>
      </c>
      <c r="E314" s="120">
        <v>5598969.6399999997</v>
      </c>
      <c r="F314" s="120">
        <v>111979.39</v>
      </c>
      <c r="G314" s="129"/>
      <c r="H314" s="129"/>
      <c r="I314" s="84">
        <f t="shared" si="49"/>
        <v>5710949.0299999993</v>
      </c>
      <c r="J314" s="28" t="s">
        <v>136</v>
      </c>
    </row>
    <row r="315" spans="1:10" x14ac:dyDescent="0.25">
      <c r="A315" s="117" t="s">
        <v>499</v>
      </c>
      <c r="B315" s="118">
        <v>45419</v>
      </c>
      <c r="C315" s="116" t="s">
        <v>294</v>
      </c>
      <c r="D315" s="10" t="s">
        <v>56</v>
      </c>
      <c r="E315" s="120">
        <v>6899398.6200000001</v>
      </c>
      <c r="F315" s="120">
        <v>137987.97</v>
      </c>
      <c r="G315" s="129"/>
      <c r="H315" s="129"/>
      <c r="I315" s="84">
        <f t="shared" si="49"/>
        <v>7037386.5899999999</v>
      </c>
      <c r="J315" s="28" t="s">
        <v>136</v>
      </c>
    </row>
    <row r="316" spans="1:10" x14ac:dyDescent="0.25">
      <c r="A316" s="117" t="s">
        <v>500</v>
      </c>
      <c r="B316" s="118">
        <v>45419</v>
      </c>
      <c r="C316" s="116" t="s">
        <v>290</v>
      </c>
      <c r="D316" s="10" t="s">
        <v>56</v>
      </c>
      <c r="E316" s="120">
        <v>7286285.1500000004</v>
      </c>
      <c r="F316" s="120">
        <v>145725.70000000001</v>
      </c>
      <c r="G316" s="129"/>
      <c r="H316" s="129"/>
      <c r="I316" s="84">
        <f t="shared" si="49"/>
        <v>7432010.8500000006</v>
      </c>
      <c r="J316" s="28" t="s">
        <v>136</v>
      </c>
    </row>
    <row r="317" spans="1:10" x14ac:dyDescent="0.25">
      <c r="A317" s="117" t="s">
        <v>501</v>
      </c>
      <c r="B317" s="118">
        <v>45420</v>
      </c>
      <c r="C317" s="116" t="s">
        <v>288</v>
      </c>
      <c r="D317" s="10" t="s">
        <v>56</v>
      </c>
      <c r="E317" s="120">
        <v>6865668.7800000003</v>
      </c>
      <c r="F317" s="120">
        <v>137313.38</v>
      </c>
      <c r="G317" s="129"/>
      <c r="H317" s="129"/>
      <c r="I317" s="84">
        <f t="shared" si="49"/>
        <v>7002982.1600000001</v>
      </c>
      <c r="J317" s="28" t="s">
        <v>136</v>
      </c>
    </row>
    <row r="318" spans="1:10" x14ac:dyDescent="0.25">
      <c r="A318" s="117" t="s">
        <v>502</v>
      </c>
      <c r="B318" s="118">
        <v>45420</v>
      </c>
      <c r="C318" s="119" t="s">
        <v>282</v>
      </c>
      <c r="D318" s="10" t="s">
        <v>56</v>
      </c>
      <c r="E318" s="120">
        <v>5650609.3200000003</v>
      </c>
      <c r="F318" s="120">
        <v>113012.19</v>
      </c>
      <c r="G318" s="129"/>
      <c r="H318" s="129"/>
      <c r="I318" s="84">
        <f t="shared" si="49"/>
        <v>5763621.5100000007</v>
      </c>
      <c r="J318" s="28" t="s">
        <v>45</v>
      </c>
    </row>
    <row r="319" spans="1:10" x14ac:dyDescent="0.25">
      <c r="A319" s="117" t="s">
        <v>503</v>
      </c>
      <c r="B319" s="118">
        <v>45476</v>
      </c>
      <c r="C319" s="32" t="s">
        <v>260</v>
      </c>
      <c r="D319" s="10" t="s">
        <v>56</v>
      </c>
      <c r="E319" s="120">
        <v>12915677.77</v>
      </c>
      <c r="F319" s="120">
        <v>258313.56</v>
      </c>
      <c r="G319" s="129"/>
      <c r="H319" s="129"/>
      <c r="I319" s="84">
        <f t="shared" si="49"/>
        <v>13173991.33</v>
      </c>
      <c r="J319" s="28" t="s">
        <v>30</v>
      </c>
    </row>
    <row r="320" spans="1:10" x14ac:dyDescent="0.25">
      <c r="A320" s="117" t="s">
        <v>504</v>
      </c>
      <c r="B320" s="118">
        <v>45476</v>
      </c>
      <c r="C320" s="108" t="s">
        <v>366</v>
      </c>
      <c r="D320" s="10" t="s">
        <v>56</v>
      </c>
      <c r="E320" s="120">
        <v>28690006.059999999</v>
      </c>
      <c r="F320" s="120">
        <v>573800.12</v>
      </c>
      <c r="G320" s="129"/>
      <c r="H320" s="129"/>
      <c r="I320" s="84">
        <f t="shared" si="49"/>
        <v>29263806.18</v>
      </c>
      <c r="J320" s="28" t="s">
        <v>28</v>
      </c>
    </row>
    <row r="321" spans="1:10" x14ac:dyDescent="0.25">
      <c r="A321" s="117" t="s">
        <v>505</v>
      </c>
      <c r="B321" s="118">
        <v>45476</v>
      </c>
      <c r="C321" s="108" t="s">
        <v>368</v>
      </c>
      <c r="D321" s="10" t="s">
        <v>56</v>
      </c>
      <c r="E321" s="120">
        <v>25052871.48</v>
      </c>
      <c r="F321" s="120">
        <v>501057.43</v>
      </c>
      <c r="G321" s="129"/>
      <c r="H321" s="129"/>
      <c r="I321" s="84">
        <f t="shared" si="49"/>
        <v>25553928.91</v>
      </c>
      <c r="J321" s="28" t="s">
        <v>28</v>
      </c>
    </row>
    <row r="322" spans="1:10" x14ac:dyDescent="0.25">
      <c r="A322" s="117" t="s">
        <v>506</v>
      </c>
      <c r="B322" s="118">
        <v>45476</v>
      </c>
      <c r="C322" s="32" t="s">
        <v>487</v>
      </c>
      <c r="D322" s="10" t="s">
        <v>56</v>
      </c>
      <c r="E322" s="120">
        <v>21961303.640000001</v>
      </c>
      <c r="F322" s="120">
        <v>439226.07</v>
      </c>
      <c r="G322" s="129"/>
      <c r="H322" s="129"/>
      <c r="I322" s="84">
        <f t="shared" ref="I322:I331" si="50">SUM(E322:H322)</f>
        <v>22400529.710000001</v>
      </c>
      <c r="J322" s="28" t="s">
        <v>28</v>
      </c>
    </row>
    <row r="323" spans="1:10" x14ac:dyDescent="0.25">
      <c r="A323" s="117" t="s">
        <v>507</v>
      </c>
      <c r="B323" s="118">
        <v>45476</v>
      </c>
      <c r="C323" s="32" t="s">
        <v>262</v>
      </c>
      <c r="D323" s="10" t="s">
        <v>56</v>
      </c>
      <c r="E323" s="120">
        <v>13230679.1</v>
      </c>
      <c r="F323" s="120">
        <v>264613.58</v>
      </c>
      <c r="G323" s="129"/>
      <c r="H323" s="129"/>
      <c r="I323" s="84">
        <f t="shared" si="50"/>
        <v>13495292.68</v>
      </c>
      <c r="J323" s="28" t="s">
        <v>30</v>
      </c>
    </row>
    <row r="324" spans="1:10" x14ac:dyDescent="0.25">
      <c r="A324" s="117" t="s">
        <v>508</v>
      </c>
      <c r="B324" s="118">
        <v>45476</v>
      </c>
      <c r="C324" s="32" t="s">
        <v>258</v>
      </c>
      <c r="D324" s="10" t="s">
        <v>56</v>
      </c>
      <c r="E324" s="120">
        <v>684830.53</v>
      </c>
      <c r="F324" s="120">
        <v>13696.61</v>
      </c>
      <c r="G324" s="129"/>
      <c r="H324" s="129"/>
      <c r="I324" s="84">
        <f t="shared" si="50"/>
        <v>698527.14</v>
      </c>
      <c r="J324" s="28" t="s">
        <v>30</v>
      </c>
    </row>
    <row r="325" spans="1:10" x14ac:dyDescent="0.25">
      <c r="A325" s="117" t="s">
        <v>509</v>
      </c>
      <c r="B325" s="118">
        <v>45478</v>
      </c>
      <c r="C325" s="32" t="s">
        <v>193</v>
      </c>
      <c r="D325" s="10" t="s">
        <v>56</v>
      </c>
      <c r="E325" s="120">
        <v>2945440.69</v>
      </c>
      <c r="F325" s="120">
        <v>58908.81</v>
      </c>
      <c r="G325" s="129"/>
      <c r="H325" s="129"/>
      <c r="I325" s="84">
        <f t="shared" si="50"/>
        <v>3004349.5</v>
      </c>
      <c r="J325" s="13" t="s">
        <v>510</v>
      </c>
    </row>
    <row r="326" spans="1:10" ht="29.25" x14ac:dyDescent="0.25">
      <c r="A326" s="130" t="s">
        <v>511</v>
      </c>
      <c r="B326" s="131" t="s">
        <v>512</v>
      </c>
      <c r="C326" s="32" t="s">
        <v>195</v>
      </c>
      <c r="D326" s="10" t="s">
        <v>56</v>
      </c>
      <c r="E326" s="120">
        <v>11638850.960000001</v>
      </c>
      <c r="F326" s="120">
        <v>232777.02</v>
      </c>
      <c r="G326" s="129"/>
      <c r="H326" s="129"/>
      <c r="I326" s="84">
        <f t="shared" si="50"/>
        <v>11871627.98</v>
      </c>
      <c r="J326" s="13" t="s">
        <v>510</v>
      </c>
    </row>
    <row r="327" spans="1:10" x14ac:dyDescent="0.25">
      <c r="A327" s="117" t="s">
        <v>513</v>
      </c>
      <c r="B327" s="118">
        <v>45488</v>
      </c>
      <c r="C327" s="119" t="s">
        <v>308</v>
      </c>
      <c r="D327" s="10" t="s">
        <v>56</v>
      </c>
      <c r="E327" s="120">
        <v>10494947.77</v>
      </c>
      <c r="F327" s="120">
        <v>209898.96</v>
      </c>
      <c r="G327" s="129"/>
      <c r="H327" s="129"/>
      <c r="I327" s="84">
        <f t="shared" si="50"/>
        <v>10704846.73</v>
      </c>
      <c r="J327" s="28" t="s">
        <v>45</v>
      </c>
    </row>
    <row r="328" spans="1:10" x14ac:dyDescent="0.25">
      <c r="A328" s="117" t="s">
        <v>515</v>
      </c>
      <c r="B328" s="118">
        <v>45488</v>
      </c>
      <c r="C328" s="119" t="s">
        <v>514</v>
      </c>
      <c r="D328" s="10" t="s">
        <v>56</v>
      </c>
      <c r="E328" s="120">
        <v>67770219.319999993</v>
      </c>
      <c r="F328" s="120">
        <v>1355404.39</v>
      </c>
      <c r="G328" s="129"/>
      <c r="H328" s="129"/>
      <c r="I328" s="84">
        <f t="shared" si="50"/>
        <v>69125623.709999993</v>
      </c>
      <c r="J328" s="28" t="s">
        <v>18</v>
      </c>
    </row>
    <row r="329" spans="1:10" x14ac:dyDescent="0.25">
      <c r="A329" s="117" t="s">
        <v>517</v>
      </c>
      <c r="B329" s="118">
        <v>45509</v>
      </c>
      <c r="C329" s="32" t="s">
        <v>231</v>
      </c>
      <c r="D329" s="106" t="s">
        <v>232</v>
      </c>
      <c r="E329" s="120">
        <v>3890000</v>
      </c>
      <c r="F329" s="120">
        <v>77800</v>
      </c>
      <c r="G329" s="129"/>
      <c r="H329" s="129"/>
      <c r="I329" s="84">
        <f t="shared" si="50"/>
        <v>3967800</v>
      </c>
      <c r="J329" s="28" t="s">
        <v>45</v>
      </c>
    </row>
    <row r="330" spans="1:10" x14ac:dyDescent="0.25">
      <c r="A330" s="117" t="s">
        <v>520</v>
      </c>
      <c r="B330" s="118">
        <v>45539</v>
      </c>
      <c r="C330" s="119" t="s">
        <v>521</v>
      </c>
      <c r="D330" s="10" t="s">
        <v>56</v>
      </c>
      <c r="E330" s="120">
        <v>76936925.420000002</v>
      </c>
      <c r="F330" s="120">
        <v>1538738.51</v>
      </c>
      <c r="G330" s="129"/>
      <c r="H330" s="129"/>
      <c r="I330" s="84">
        <f t="shared" si="50"/>
        <v>78475663.930000007</v>
      </c>
      <c r="J330" s="28" t="s">
        <v>18</v>
      </c>
    </row>
    <row r="331" spans="1:10" x14ac:dyDescent="0.25">
      <c r="A331" s="117" t="s">
        <v>522</v>
      </c>
      <c r="B331" s="118">
        <v>45539</v>
      </c>
      <c r="C331" s="119" t="s">
        <v>538</v>
      </c>
      <c r="D331" s="10" t="s">
        <v>56</v>
      </c>
      <c r="E331" s="120">
        <v>75408113.400000006</v>
      </c>
      <c r="F331" s="120">
        <v>1508162.27</v>
      </c>
      <c r="G331" s="129"/>
      <c r="H331" s="129"/>
      <c r="I331" s="84">
        <f t="shared" si="50"/>
        <v>76916275.670000002</v>
      </c>
      <c r="J331" s="28" t="s">
        <v>18</v>
      </c>
    </row>
    <row r="332" spans="1:10" x14ac:dyDescent="0.25">
      <c r="A332" s="117" t="s">
        <v>525</v>
      </c>
      <c r="B332" s="118">
        <v>45539</v>
      </c>
      <c r="C332" s="119" t="s">
        <v>356</v>
      </c>
      <c r="D332" s="10" t="s">
        <v>56</v>
      </c>
      <c r="E332" s="120">
        <v>50446706</v>
      </c>
      <c r="F332" s="120">
        <v>1008934.12</v>
      </c>
      <c r="G332" s="129"/>
      <c r="H332" s="129"/>
      <c r="I332" s="84">
        <f t="shared" ref="I332:I345" si="51">SUM(E332:H332)</f>
        <v>51455640.119999997</v>
      </c>
      <c r="J332" s="28" t="s">
        <v>30</v>
      </c>
    </row>
    <row r="333" spans="1:10" x14ac:dyDescent="0.25">
      <c r="A333" s="117" t="s">
        <v>526</v>
      </c>
      <c r="B333" s="118">
        <v>45545</v>
      </c>
      <c r="C333" s="119" t="s">
        <v>527</v>
      </c>
      <c r="D333" s="10" t="s">
        <v>56</v>
      </c>
      <c r="E333" s="120">
        <v>64525490.590000004</v>
      </c>
      <c r="F333" s="120">
        <v>1290509.81</v>
      </c>
      <c r="G333" s="129"/>
      <c r="H333" s="129"/>
      <c r="I333" s="84">
        <f t="shared" si="51"/>
        <v>65816000.400000006</v>
      </c>
      <c r="J333" s="28" t="s">
        <v>18</v>
      </c>
    </row>
    <row r="334" spans="1:10" x14ac:dyDescent="0.25">
      <c r="A334" s="117" t="s">
        <v>529</v>
      </c>
      <c r="B334" s="118">
        <v>45575</v>
      </c>
      <c r="C334" s="119" t="s">
        <v>530</v>
      </c>
      <c r="D334" s="10" t="s">
        <v>56</v>
      </c>
      <c r="E334" s="120">
        <v>74213606.109999999</v>
      </c>
      <c r="F334" s="120">
        <v>1484272.12</v>
      </c>
      <c r="G334" s="129"/>
      <c r="H334" s="129"/>
      <c r="I334" s="84">
        <f t="shared" si="51"/>
        <v>75697878.230000004</v>
      </c>
      <c r="J334" s="28" t="s">
        <v>18</v>
      </c>
    </row>
    <row r="335" spans="1:10" x14ac:dyDescent="0.25">
      <c r="A335" s="117" t="s">
        <v>533</v>
      </c>
      <c r="B335" s="118">
        <v>45575</v>
      </c>
      <c r="C335" s="119" t="s">
        <v>534</v>
      </c>
      <c r="D335" s="10" t="s">
        <v>56</v>
      </c>
      <c r="E335" s="120">
        <v>75408113.400000006</v>
      </c>
      <c r="F335" s="120">
        <v>1508162.27</v>
      </c>
      <c r="G335" s="129"/>
      <c r="H335" s="129"/>
      <c r="I335" s="84">
        <f t="shared" si="51"/>
        <v>76916275.670000002</v>
      </c>
      <c r="J335" s="28" t="s">
        <v>18</v>
      </c>
    </row>
    <row r="336" spans="1:10" x14ac:dyDescent="0.25">
      <c r="A336" s="117" t="s">
        <v>537</v>
      </c>
      <c r="B336" s="118">
        <v>45596</v>
      </c>
      <c r="C336" s="108" t="s">
        <v>277</v>
      </c>
      <c r="D336" s="10" t="s">
        <v>56</v>
      </c>
      <c r="E336" s="120">
        <v>25878043.82</v>
      </c>
      <c r="F336" s="120">
        <v>517560.88</v>
      </c>
      <c r="G336" s="129"/>
      <c r="H336" s="129"/>
      <c r="I336" s="84">
        <f t="shared" si="51"/>
        <v>26395604.699999999</v>
      </c>
      <c r="J336" s="28" t="s">
        <v>30</v>
      </c>
    </row>
    <row r="337" spans="1:15" x14ac:dyDescent="0.25">
      <c r="A337" s="117" t="s">
        <v>539</v>
      </c>
      <c r="B337" s="118">
        <v>45596</v>
      </c>
      <c r="C337" s="108" t="s">
        <v>279</v>
      </c>
      <c r="D337" s="10" t="s">
        <v>56</v>
      </c>
      <c r="E337" s="120">
        <v>1003955</v>
      </c>
      <c r="F337" s="120">
        <v>20079.099999999999</v>
      </c>
      <c r="G337" s="129"/>
      <c r="H337" s="129"/>
      <c r="I337" s="84">
        <f t="shared" si="51"/>
        <v>1024034.1</v>
      </c>
      <c r="J337" s="28" t="s">
        <v>30</v>
      </c>
    </row>
    <row r="338" spans="1:15" x14ac:dyDescent="0.25">
      <c r="A338" s="117" t="s">
        <v>540</v>
      </c>
      <c r="B338" s="118">
        <v>45596</v>
      </c>
      <c r="C338" s="119" t="s">
        <v>282</v>
      </c>
      <c r="D338" s="10" t="s">
        <v>56</v>
      </c>
      <c r="E338" s="120">
        <v>1255930.1100000001</v>
      </c>
      <c r="F338" s="120">
        <v>25118.6</v>
      </c>
      <c r="G338" s="129"/>
      <c r="H338" s="129"/>
      <c r="I338" s="84">
        <f t="shared" si="51"/>
        <v>1281048.7100000002</v>
      </c>
      <c r="J338" s="28" t="s">
        <v>50</v>
      </c>
    </row>
    <row r="339" spans="1:15" x14ac:dyDescent="0.25">
      <c r="A339" s="117" t="s">
        <v>541</v>
      </c>
      <c r="B339" s="118">
        <v>45615</v>
      </c>
      <c r="C339" s="119" t="s">
        <v>317</v>
      </c>
      <c r="D339" s="10" t="s">
        <v>56</v>
      </c>
      <c r="E339" s="120">
        <v>3724375.48</v>
      </c>
      <c r="F339" s="120">
        <v>74487.509999999995</v>
      </c>
      <c r="G339" s="129"/>
      <c r="H339" s="129"/>
      <c r="I339" s="84">
        <f t="shared" si="51"/>
        <v>3798862.9899999998</v>
      </c>
      <c r="J339" s="28" t="s">
        <v>45</v>
      </c>
    </row>
    <row r="340" spans="1:15" x14ac:dyDescent="0.25">
      <c r="A340" s="117" t="s">
        <v>542</v>
      </c>
      <c r="B340" s="118">
        <v>45615</v>
      </c>
      <c r="C340" s="119" t="s">
        <v>315</v>
      </c>
      <c r="D340" s="10" t="s">
        <v>56</v>
      </c>
      <c r="E340" s="120">
        <v>1155274.45</v>
      </c>
      <c r="F340" s="120">
        <v>23105.48</v>
      </c>
      <c r="G340" s="129"/>
      <c r="H340" s="129"/>
      <c r="I340" s="84">
        <f t="shared" si="51"/>
        <v>1178379.93</v>
      </c>
      <c r="J340" s="28" t="s">
        <v>45</v>
      </c>
    </row>
    <row r="341" spans="1:15" x14ac:dyDescent="0.25">
      <c r="A341" s="117" t="s">
        <v>543</v>
      </c>
      <c r="B341" s="118">
        <v>45615</v>
      </c>
      <c r="C341" s="119" t="s">
        <v>321</v>
      </c>
      <c r="D341" s="10" t="s">
        <v>56</v>
      </c>
      <c r="E341" s="120">
        <v>3679091.95</v>
      </c>
      <c r="F341" s="120">
        <v>73581.84</v>
      </c>
      <c r="G341" s="129"/>
      <c r="H341" s="129"/>
      <c r="I341" s="84">
        <f t="shared" si="51"/>
        <v>3752673.79</v>
      </c>
      <c r="J341" s="28" t="s">
        <v>45</v>
      </c>
    </row>
    <row r="342" spans="1:15" x14ac:dyDescent="0.25">
      <c r="A342" s="117" t="s">
        <v>544</v>
      </c>
      <c r="B342" s="118">
        <v>45615</v>
      </c>
      <c r="C342" s="119" t="s">
        <v>319</v>
      </c>
      <c r="D342" s="10" t="s">
        <v>56</v>
      </c>
      <c r="E342" s="120">
        <v>3801590.03</v>
      </c>
      <c r="F342" s="120">
        <v>76031.8</v>
      </c>
      <c r="G342" s="129"/>
      <c r="H342" s="129"/>
      <c r="I342" s="84">
        <f t="shared" si="51"/>
        <v>3877621.8299999996</v>
      </c>
      <c r="J342" s="28" t="s">
        <v>45</v>
      </c>
    </row>
    <row r="343" spans="1:15" x14ac:dyDescent="0.25">
      <c r="A343" s="117" t="s">
        <v>545</v>
      </c>
      <c r="B343" s="118">
        <v>45615</v>
      </c>
      <c r="C343" s="119" t="s">
        <v>323</v>
      </c>
      <c r="D343" s="10" t="s">
        <v>56</v>
      </c>
      <c r="E343" s="120">
        <v>2328479.1800000002</v>
      </c>
      <c r="F343" s="120">
        <v>46569.58</v>
      </c>
      <c r="G343" s="129"/>
      <c r="H343" s="129"/>
      <c r="I343" s="84">
        <f t="shared" si="51"/>
        <v>2375048.7600000002</v>
      </c>
      <c r="J343" s="28" t="s">
        <v>45</v>
      </c>
    </row>
    <row r="344" spans="1:15" x14ac:dyDescent="0.25">
      <c r="A344" s="117" t="s">
        <v>546</v>
      </c>
      <c r="B344" s="118">
        <v>45622</v>
      </c>
      <c r="C344" s="119" t="s">
        <v>514</v>
      </c>
      <c r="D344" s="10" t="s">
        <v>56</v>
      </c>
      <c r="E344" s="120">
        <v>55078610.310000002</v>
      </c>
      <c r="F344" s="120">
        <v>1101572.21</v>
      </c>
      <c r="G344" s="129"/>
      <c r="H344" s="129"/>
      <c r="I344" s="84">
        <f t="shared" si="51"/>
        <v>56180182.520000003</v>
      </c>
      <c r="J344" s="28" t="s">
        <v>28</v>
      </c>
    </row>
    <row r="345" spans="1:15" x14ac:dyDescent="0.25">
      <c r="A345" s="117" t="s">
        <v>547</v>
      </c>
      <c r="B345" s="118">
        <v>45622</v>
      </c>
      <c r="C345" s="119" t="s">
        <v>325</v>
      </c>
      <c r="D345" s="10" t="s">
        <v>56</v>
      </c>
      <c r="E345" s="120">
        <v>4790844.72</v>
      </c>
      <c r="F345" s="120">
        <v>95816.89</v>
      </c>
      <c r="G345" s="129"/>
      <c r="H345" s="129"/>
      <c r="I345" s="84">
        <f t="shared" si="51"/>
        <v>4886661.6099999994</v>
      </c>
      <c r="J345" s="28" t="s">
        <v>45</v>
      </c>
    </row>
    <row r="346" spans="1:15" x14ac:dyDescent="0.25">
      <c r="A346" s="117"/>
      <c r="B346" s="118"/>
      <c r="C346" s="119"/>
      <c r="D346" s="10"/>
      <c r="E346" s="120"/>
      <c r="F346" s="120"/>
      <c r="G346" s="129"/>
      <c r="H346" s="129"/>
      <c r="I346" s="84"/>
      <c r="J346" s="28"/>
    </row>
    <row r="347" spans="1:15" x14ac:dyDescent="0.25">
      <c r="A347" s="117"/>
      <c r="B347" s="118"/>
      <c r="C347" s="119"/>
      <c r="D347" s="10"/>
      <c r="E347" s="120"/>
      <c r="F347" s="120"/>
      <c r="G347" s="129"/>
      <c r="H347" s="129"/>
      <c r="I347" s="84"/>
      <c r="J347" s="28"/>
    </row>
    <row r="348" spans="1:15" x14ac:dyDescent="0.25">
      <c r="A348" s="117"/>
      <c r="B348" s="118"/>
      <c r="C348" s="119"/>
      <c r="D348" s="10"/>
      <c r="E348" s="120"/>
      <c r="F348" s="120"/>
      <c r="G348" s="129"/>
      <c r="H348" s="129"/>
      <c r="I348" s="84"/>
      <c r="J348" s="28"/>
    </row>
    <row r="349" spans="1:15" x14ac:dyDescent="0.25">
      <c r="A349" s="117"/>
      <c r="B349" s="118"/>
      <c r="C349" s="32"/>
      <c r="D349" s="106"/>
      <c r="E349" s="120"/>
      <c r="F349" s="120"/>
      <c r="G349" s="129"/>
      <c r="H349" s="129"/>
      <c r="I349" s="84"/>
      <c r="J349" s="84"/>
    </row>
    <row r="350" spans="1:15" x14ac:dyDescent="0.25">
      <c r="A350" s="137" t="s">
        <v>373</v>
      </c>
      <c r="B350" s="137"/>
      <c r="C350" s="137"/>
      <c r="D350" s="137"/>
      <c r="E350" s="66">
        <f>SUM(E305:E348)</f>
        <v>953967456.82000017</v>
      </c>
      <c r="F350" s="66">
        <f>SUM(F305:F348)</f>
        <v>19079349.120000001</v>
      </c>
      <c r="G350" s="66">
        <f>SUM(G305:G306)</f>
        <v>0</v>
      </c>
      <c r="H350" s="66">
        <f>SUM(H305:H306)</f>
        <v>0</v>
      </c>
      <c r="I350" s="66">
        <f>SUM(I305:I348)</f>
        <v>973046805.94000006</v>
      </c>
      <c r="J350" s="129"/>
    </row>
    <row r="351" spans="1:15" x14ac:dyDescent="0.25">
      <c r="A351" s="73"/>
      <c r="B351" s="73"/>
      <c r="C351" s="73"/>
    </row>
    <row r="352" spans="1:15" x14ac:dyDescent="0.25">
      <c r="A352" s="73"/>
      <c r="B352" s="73"/>
      <c r="C352" s="73"/>
      <c r="O352" s="122"/>
    </row>
    <row r="353" spans="4:9" ht="15.75" thickBot="1" x14ac:dyDescent="0.3">
      <c r="D353" s="74" t="s">
        <v>14</v>
      </c>
      <c r="E353" s="75">
        <f>E10+E20+E32+E37+E43+E49+E82+E100+E112+E124+E131+E138+E155+E181+E227+E301+E350</f>
        <v>13083832232.379999</v>
      </c>
      <c r="F353" s="75">
        <f>F10+F20+F32+F37+F43+F49+F82+F100+F112+F124+F131+F138+F155+F181+F227+F301+F350</f>
        <v>261676644.55160001</v>
      </c>
      <c r="G353" s="75">
        <f>G10+G20+G32+G37+G43+G49+G82+G100+G112+G124+G131+G138+G155+G181+G227+G301+G350</f>
        <v>74069405.131137446</v>
      </c>
      <c r="H353" s="75">
        <f>H10+H20+H32+H37+H43+H49+H82+H100+H112+H124+H131+H138+H155+H181+H227+H301+H350</f>
        <v>55552053.850853071</v>
      </c>
      <c r="I353" s="75">
        <f>I10+I20+I32+I37+I43+I49+I82+I100+I112+I124+I131+I138+I155+I181+I227+I301+I350</f>
        <v>13503528847.028202</v>
      </c>
    </row>
  </sheetData>
  <mergeCells count="126">
    <mergeCell ref="A303:A304"/>
    <mergeCell ref="B303:B304"/>
    <mergeCell ref="C303:C304"/>
    <mergeCell ref="D303:D304"/>
    <mergeCell ref="E303:I303"/>
    <mergeCell ref="J303:J304"/>
    <mergeCell ref="A350:D350"/>
    <mergeCell ref="A229:A230"/>
    <mergeCell ref="B229:B230"/>
    <mergeCell ref="C229:C230"/>
    <mergeCell ref="D229:D230"/>
    <mergeCell ref="E229:I229"/>
    <mergeCell ref="J229:J230"/>
    <mergeCell ref="A301:D301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  <mergeCell ref="J18:J19"/>
    <mergeCell ref="A20:D20"/>
    <mergeCell ref="A22:A23"/>
    <mergeCell ref="B22:B23"/>
    <mergeCell ref="C22:C23"/>
    <mergeCell ref="D22:D23"/>
    <mergeCell ref="E22:I22"/>
    <mergeCell ref="J22:J23"/>
    <mergeCell ref="A32:D32"/>
    <mergeCell ref="A34:A35"/>
    <mergeCell ref="B34:B35"/>
    <mergeCell ref="C34:C35"/>
    <mergeCell ref="D34:D35"/>
    <mergeCell ref="E34:I34"/>
    <mergeCell ref="J34:J35"/>
    <mergeCell ref="A37:D37"/>
    <mergeCell ref="A39:A40"/>
    <mergeCell ref="B39:B40"/>
    <mergeCell ref="C39:C40"/>
    <mergeCell ref="D39:D40"/>
    <mergeCell ref="E39:I39"/>
    <mergeCell ref="J39:J40"/>
    <mergeCell ref="A43:D43"/>
    <mergeCell ref="A45:A46"/>
    <mergeCell ref="B45:B46"/>
    <mergeCell ref="C45:C46"/>
    <mergeCell ref="D45:D46"/>
    <mergeCell ref="E45:I45"/>
    <mergeCell ref="J45:J46"/>
    <mergeCell ref="A49:D49"/>
    <mergeCell ref="A51:A52"/>
    <mergeCell ref="B51:B52"/>
    <mergeCell ref="C51:C52"/>
    <mergeCell ref="D51:D52"/>
    <mergeCell ref="E51:I51"/>
    <mergeCell ref="J51:J52"/>
    <mergeCell ref="J69:J71"/>
    <mergeCell ref="A82:D82"/>
    <mergeCell ref="A84:A85"/>
    <mergeCell ref="B84:B85"/>
    <mergeCell ref="C84:C85"/>
    <mergeCell ref="D84:D85"/>
    <mergeCell ref="E84:I84"/>
    <mergeCell ref="J84:J85"/>
    <mergeCell ref="A100:D100"/>
    <mergeCell ref="A102:A103"/>
    <mergeCell ref="B102:B103"/>
    <mergeCell ref="C102:C103"/>
    <mergeCell ref="D102:D103"/>
    <mergeCell ref="E102:I102"/>
    <mergeCell ref="J102:J103"/>
    <mergeCell ref="A112:D112"/>
    <mergeCell ref="A114:A115"/>
    <mergeCell ref="B114:B115"/>
    <mergeCell ref="C114:C115"/>
    <mergeCell ref="D114:D115"/>
    <mergeCell ref="E114:I114"/>
    <mergeCell ref="J114:J115"/>
    <mergeCell ref="A124:D124"/>
    <mergeCell ref="A126:A127"/>
    <mergeCell ref="B126:B127"/>
    <mergeCell ref="C126:C127"/>
    <mergeCell ref="D126:D127"/>
    <mergeCell ref="E126:I126"/>
    <mergeCell ref="J126:J127"/>
    <mergeCell ref="A131:D131"/>
    <mergeCell ref="A133:A134"/>
    <mergeCell ref="B133:B134"/>
    <mergeCell ref="C133:C134"/>
    <mergeCell ref="D133:D134"/>
    <mergeCell ref="E133:I133"/>
    <mergeCell ref="J133:J134"/>
    <mergeCell ref="A138:D138"/>
    <mergeCell ref="A140:A141"/>
    <mergeCell ref="B140:B141"/>
    <mergeCell ref="C140:C141"/>
    <mergeCell ref="D140:D141"/>
    <mergeCell ref="E140:I140"/>
    <mergeCell ref="J140:J141"/>
    <mergeCell ref="A155:D155"/>
    <mergeCell ref="A157:A158"/>
    <mergeCell ref="B157:B158"/>
    <mergeCell ref="C157:C158"/>
    <mergeCell ref="D157:D158"/>
    <mergeCell ref="E157:I157"/>
    <mergeCell ref="J157:J158"/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N99"/>
  <sheetViews>
    <sheetView showGridLines="0" tabSelected="1" zoomScale="70" zoomScaleNormal="70" workbookViewId="0">
      <pane xSplit="1" ySplit="7" topLeftCell="N8" activePane="bottomRight" state="frozen"/>
      <selection pane="topRight" activeCell="C1" sqref="C1"/>
      <selection pane="bottomLeft" activeCell="A29" sqref="A29"/>
      <selection pane="bottomRight" activeCell="Z22" sqref="Z22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1" width="21.85546875" style="3" customWidth="1"/>
    <col min="22" max="22" width="24.42578125" style="3" customWidth="1"/>
    <col min="23" max="23" width="10.42578125" style="3" customWidth="1"/>
    <col min="24" max="24" width="24.5703125" style="3" customWidth="1"/>
    <col min="25" max="25" width="9.140625" style="3"/>
    <col min="26" max="26" width="17.7109375" style="3" customWidth="1"/>
    <col min="27" max="1028" width="9.140625" style="3"/>
  </cols>
  <sheetData>
    <row r="1" spans="1:24" ht="20.100000000000001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2" spans="1:24" ht="20.100000000000001" customHeight="1" x14ac:dyDescent="0.2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4" ht="20.100000000000001" customHeight="1" x14ac:dyDescent="0.25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20.100000000000001" customHeight="1" x14ac:dyDescent="0.25">
      <c r="V4" s="76"/>
    </row>
    <row r="5" spans="1:24" ht="20.100000000000001" customHeight="1" thickBot="1" x14ac:dyDescent="0.3">
      <c r="A5" s="104" t="s">
        <v>548</v>
      </c>
      <c r="B5" s="104"/>
      <c r="C5" s="77"/>
      <c r="V5" s="76"/>
      <c r="W5" s="78"/>
      <c r="X5" s="78" t="s">
        <v>374</v>
      </c>
    </row>
    <row r="6" spans="1:24" ht="20.100000000000001" customHeight="1" thickBot="1" x14ac:dyDescent="0.3">
      <c r="A6" s="144" t="s">
        <v>375</v>
      </c>
      <c r="B6" s="147" t="s">
        <v>376</v>
      </c>
      <c r="C6" s="144" t="s">
        <v>377</v>
      </c>
      <c r="D6" s="144" t="s">
        <v>378</v>
      </c>
      <c r="E6" s="145" t="s">
        <v>379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 t="s">
        <v>380</v>
      </c>
    </row>
    <row r="7" spans="1:24" ht="20.100000000000001" customHeight="1" thickBot="1" x14ac:dyDescent="0.3">
      <c r="A7" s="144"/>
      <c r="B7" s="148"/>
      <c r="C7" s="144"/>
      <c r="D7" s="144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381</v>
      </c>
      <c r="N7" s="80" t="s">
        <v>382</v>
      </c>
      <c r="O7" s="80" t="s">
        <v>383</v>
      </c>
      <c r="P7" s="80" t="s">
        <v>384</v>
      </c>
      <c r="Q7" s="80" t="s">
        <v>385</v>
      </c>
      <c r="R7" s="80" t="s">
        <v>386</v>
      </c>
      <c r="S7" s="114" t="s">
        <v>387</v>
      </c>
      <c r="T7" s="114" t="s">
        <v>388</v>
      </c>
      <c r="U7" s="128" t="s">
        <v>389</v>
      </c>
      <c r="V7" s="81" t="s">
        <v>14</v>
      </c>
      <c r="W7" s="82" t="s">
        <v>390</v>
      </c>
      <c r="X7" s="146"/>
    </row>
    <row r="8" spans="1:24" ht="20.100000000000001" customHeight="1" x14ac:dyDescent="0.25">
      <c r="A8" s="32" t="s">
        <v>16</v>
      </c>
      <c r="B8" s="10" t="s">
        <v>391</v>
      </c>
      <c r="C8" s="10" t="s">
        <v>392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28"/>
      <c r="V8" s="110">
        <f t="shared" ref="V8:V39" si="0">SUM(E8:T8)</f>
        <v>47987358</v>
      </c>
      <c r="W8" s="86">
        <f t="shared" ref="W8:W40" si="1">V8/D8</f>
        <v>1</v>
      </c>
      <c r="X8" s="87">
        <f t="shared" ref="X8:X32" si="2">D8-V8</f>
        <v>0</v>
      </c>
    </row>
    <row r="9" spans="1:24" ht="20.100000000000001" customHeight="1" x14ac:dyDescent="0.25">
      <c r="A9" s="36" t="s">
        <v>20</v>
      </c>
      <c r="B9" s="17" t="s">
        <v>393</v>
      </c>
      <c r="C9" s="17" t="s">
        <v>394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28"/>
      <c r="V9" s="110">
        <f t="shared" si="0"/>
        <v>60352043.490000002</v>
      </c>
      <c r="W9" s="90">
        <f t="shared" si="1"/>
        <v>1</v>
      </c>
      <c r="X9" s="27">
        <f t="shared" si="2"/>
        <v>0</v>
      </c>
    </row>
    <row r="10" spans="1:24" ht="20.100000000000001" customHeight="1" x14ac:dyDescent="0.25">
      <c r="A10" s="32" t="s">
        <v>23</v>
      </c>
      <c r="B10" s="10" t="s">
        <v>395</v>
      </c>
      <c r="C10" s="10" t="s">
        <v>394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28"/>
      <c r="V10" s="110">
        <f t="shared" si="0"/>
        <v>59580836</v>
      </c>
      <c r="W10" s="86">
        <f t="shared" si="1"/>
        <v>1</v>
      </c>
      <c r="X10" s="87">
        <f t="shared" si="2"/>
        <v>0</v>
      </c>
    </row>
    <row r="11" spans="1:24" ht="20.100000000000001" customHeight="1" x14ac:dyDescent="0.25">
      <c r="A11" s="36" t="s">
        <v>25</v>
      </c>
      <c r="B11" s="17" t="s">
        <v>396</v>
      </c>
      <c r="C11" s="17" t="s">
        <v>394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28"/>
      <c r="V11" s="110">
        <f t="shared" si="0"/>
        <v>151845238</v>
      </c>
      <c r="W11" s="90">
        <f t="shared" si="1"/>
        <v>1</v>
      </c>
      <c r="X11" s="27">
        <f t="shared" si="2"/>
        <v>0</v>
      </c>
    </row>
    <row r="12" spans="1:24" ht="20.100000000000001" customHeight="1" x14ac:dyDescent="0.25">
      <c r="A12" s="32" t="s">
        <v>35</v>
      </c>
      <c r="B12" s="10" t="s">
        <v>397</v>
      </c>
      <c r="C12" s="10" t="s">
        <v>398</v>
      </c>
      <c r="D12" s="112">
        <v>3876491700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28"/>
      <c r="V12" s="110">
        <f t="shared" si="0"/>
        <v>3876491700</v>
      </c>
      <c r="W12" s="86">
        <f t="shared" si="1"/>
        <v>1</v>
      </c>
      <c r="X12" s="87">
        <f t="shared" si="2"/>
        <v>0</v>
      </c>
    </row>
    <row r="13" spans="1:24" ht="20.100000000000001" customHeight="1" x14ac:dyDescent="0.25">
      <c r="A13" s="36" t="s">
        <v>37</v>
      </c>
      <c r="B13" s="17" t="s">
        <v>399</v>
      </c>
      <c r="C13" s="17" t="s">
        <v>394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28"/>
      <c r="V13" s="110">
        <f t="shared" si="0"/>
        <v>256870957</v>
      </c>
      <c r="W13" s="90">
        <f t="shared" si="1"/>
        <v>1</v>
      </c>
      <c r="X13" s="27">
        <f t="shared" si="2"/>
        <v>0</v>
      </c>
    </row>
    <row r="14" spans="1:24" ht="20.100000000000001" customHeight="1" x14ac:dyDescent="0.25">
      <c r="A14" s="32" t="s">
        <v>48</v>
      </c>
      <c r="B14" s="10" t="s">
        <v>400</v>
      </c>
      <c r="C14" s="10" t="s">
        <v>401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28"/>
      <c r="V14" s="110">
        <f t="shared" si="0"/>
        <v>61728156</v>
      </c>
      <c r="W14" s="86">
        <f t="shared" si="1"/>
        <v>1</v>
      </c>
      <c r="X14" s="87">
        <f t="shared" si="2"/>
        <v>0</v>
      </c>
    </row>
    <row r="15" spans="1:24" ht="20.100000000000001" customHeight="1" x14ac:dyDescent="0.25">
      <c r="A15" s="36" t="s">
        <v>55</v>
      </c>
      <c r="B15" s="17" t="s">
        <v>402</v>
      </c>
      <c r="C15" s="17" t="s">
        <v>403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28"/>
      <c r="V15" s="110">
        <f t="shared" si="0"/>
        <v>1959000000</v>
      </c>
      <c r="W15" s="90">
        <f t="shared" si="1"/>
        <v>1</v>
      </c>
      <c r="X15" s="27">
        <f t="shared" si="2"/>
        <v>0</v>
      </c>
    </row>
    <row r="16" spans="1:24" ht="20.100000000000001" customHeight="1" x14ac:dyDescent="0.25">
      <c r="A16" s="32" t="s">
        <v>59</v>
      </c>
      <c r="B16" s="10" t="s">
        <v>404</v>
      </c>
      <c r="C16" s="10" t="s">
        <v>394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28"/>
      <c r="V16" s="110">
        <f t="shared" si="0"/>
        <v>33900000</v>
      </c>
      <c r="W16" s="86">
        <f t="shared" si="1"/>
        <v>1</v>
      </c>
      <c r="X16" s="87">
        <f t="shared" si="2"/>
        <v>0</v>
      </c>
    </row>
    <row r="17" spans="1:27" ht="20.100000000000001" customHeight="1" x14ac:dyDescent="0.25">
      <c r="A17" s="36" t="s">
        <v>61</v>
      </c>
      <c r="B17" s="17" t="s">
        <v>405</v>
      </c>
      <c r="C17" s="17" t="s">
        <v>392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28"/>
      <c r="V17" s="110">
        <f t="shared" si="0"/>
        <v>50000000</v>
      </c>
      <c r="W17" s="90">
        <f t="shared" si="1"/>
        <v>1</v>
      </c>
      <c r="X17" s="27">
        <f t="shared" si="2"/>
        <v>0</v>
      </c>
    </row>
    <row r="18" spans="1:27" ht="20.100000000000001" customHeight="1" x14ac:dyDescent="0.25">
      <c r="A18" s="32" t="s">
        <v>63</v>
      </c>
      <c r="B18" s="10" t="s">
        <v>406</v>
      </c>
      <c r="C18" s="10" t="s">
        <v>401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28"/>
      <c r="V18" s="110">
        <f t="shared" si="0"/>
        <v>53959000</v>
      </c>
      <c r="W18" s="86">
        <f t="shared" si="1"/>
        <v>1</v>
      </c>
      <c r="X18" s="87">
        <f t="shared" si="2"/>
        <v>0</v>
      </c>
    </row>
    <row r="19" spans="1:27" ht="20.100000000000001" customHeight="1" x14ac:dyDescent="0.25">
      <c r="A19" s="36" t="s">
        <v>65</v>
      </c>
      <c r="B19" s="17" t="s">
        <v>407</v>
      </c>
      <c r="C19" s="17" t="s">
        <v>392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28"/>
      <c r="V19" s="110">
        <f t="shared" si="0"/>
        <v>49687713.170000002</v>
      </c>
      <c r="W19" s="90">
        <f t="shared" si="1"/>
        <v>1</v>
      </c>
      <c r="X19" s="27">
        <f t="shared" si="2"/>
        <v>0</v>
      </c>
    </row>
    <row r="20" spans="1:27" ht="20.100000000000001" customHeight="1" x14ac:dyDescent="0.25">
      <c r="A20" s="32" t="s">
        <v>67</v>
      </c>
      <c r="B20" s="10" t="s">
        <v>408</v>
      </c>
      <c r="C20" s="10" t="s">
        <v>392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28"/>
      <c r="V20" s="110">
        <f t="shared" si="0"/>
        <v>40845410.480000004</v>
      </c>
      <c r="W20" s="86">
        <f t="shared" si="1"/>
        <v>1.0000000000000002</v>
      </c>
      <c r="X20" s="87">
        <f t="shared" si="2"/>
        <v>0</v>
      </c>
    </row>
    <row r="21" spans="1:27" ht="20.100000000000001" customHeight="1" x14ac:dyDescent="0.25">
      <c r="A21" s="36" t="s">
        <v>69</v>
      </c>
      <c r="B21" s="17" t="s">
        <v>409</v>
      </c>
      <c r="C21" s="17" t="s">
        <v>401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28"/>
      <c r="V21" s="110">
        <f t="shared" si="0"/>
        <v>29040000</v>
      </c>
      <c r="W21" s="90">
        <f t="shared" si="1"/>
        <v>1</v>
      </c>
      <c r="X21" s="27">
        <f t="shared" si="2"/>
        <v>0</v>
      </c>
    </row>
    <row r="22" spans="1:27" ht="20.100000000000001" customHeight="1" x14ac:dyDescent="0.25">
      <c r="A22" s="32" t="s">
        <v>71</v>
      </c>
      <c r="B22" s="10" t="s">
        <v>410</v>
      </c>
      <c r="C22" s="10" t="s">
        <v>392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28"/>
      <c r="V22" s="110">
        <f t="shared" si="0"/>
        <v>54900000</v>
      </c>
      <c r="W22" s="86">
        <f t="shared" si="1"/>
        <v>1</v>
      </c>
      <c r="X22" s="87">
        <f t="shared" si="2"/>
        <v>0</v>
      </c>
    </row>
    <row r="23" spans="1:27" ht="19.5" customHeight="1" x14ac:dyDescent="0.25">
      <c r="A23" s="36" t="s">
        <v>73</v>
      </c>
      <c r="B23" s="17" t="s">
        <v>411</v>
      </c>
      <c r="C23" s="17" t="s">
        <v>394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28"/>
      <c r="V23" s="110">
        <f t="shared" si="0"/>
        <v>59700000</v>
      </c>
      <c r="W23" s="90">
        <f t="shared" si="1"/>
        <v>1</v>
      </c>
      <c r="X23" s="27">
        <f t="shared" si="2"/>
        <v>0</v>
      </c>
    </row>
    <row r="24" spans="1:27" ht="19.5" customHeight="1" x14ac:dyDescent="0.25">
      <c r="A24" s="32" t="s">
        <v>412</v>
      </c>
      <c r="B24" s="10" t="s">
        <v>413</v>
      </c>
      <c r="C24" s="10" t="s">
        <v>414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28"/>
      <c r="V24" s="110">
        <f t="shared" si="0"/>
        <v>299869740.06</v>
      </c>
      <c r="W24" s="86">
        <f t="shared" si="1"/>
        <v>1</v>
      </c>
      <c r="X24" s="87">
        <f t="shared" si="2"/>
        <v>0</v>
      </c>
      <c r="Z24" s="76"/>
      <c r="AA24" s="76"/>
    </row>
    <row r="25" spans="1:27" ht="20.100000000000001" customHeight="1" x14ac:dyDescent="0.25">
      <c r="A25" s="36" t="s">
        <v>77</v>
      </c>
      <c r="B25" s="17" t="s">
        <v>415</v>
      </c>
      <c r="C25" s="17" t="s">
        <v>394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28"/>
      <c r="V25" s="110">
        <f t="shared" si="0"/>
        <v>96407194.959999993</v>
      </c>
      <c r="W25" s="90">
        <f t="shared" si="1"/>
        <v>1</v>
      </c>
      <c r="X25" s="27">
        <f t="shared" si="2"/>
        <v>0</v>
      </c>
      <c r="Z25" s="76"/>
    </row>
    <row r="26" spans="1:27" ht="20.100000000000001" customHeight="1" x14ac:dyDescent="0.25">
      <c r="A26" s="32" t="s">
        <v>79</v>
      </c>
      <c r="B26" s="10" t="s">
        <v>416</v>
      </c>
      <c r="C26" s="10" t="s">
        <v>403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28"/>
      <c r="V26" s="110">
        <f t="shared" si="0"/>
        <v>61867350</v>
      </c>
      <c r="W26" s="86">
        <f t="shared" si="1"/>
        <v>1</v>
      </c>
      <c r="X26" s="92">
        <f t="shared" si="2"/>
        <v>0</v>
      </c>
    </row>
    <row r="27" spans="1:27" ht="19.5" customHeight="1" x14ac:dyDescent="0.25">
      <c r="A27" s="36" t="s">
        <v>417</v>
      </c>
      <c r="B27" s="17" t="s">
        <v>418</v>
      </c>
      <c r="C27" s="17" t="s">
        <v>401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28"/>
      <c r="V27" s="110">
        <f t="shared" si="0"/>
        <v>19539983.879999999</v>
      </c>
      <c r="W27" s="90">
        <f t="shared" si="1"/>
        <v>1</v>
      </c>
      <c r="X27" s="27">
        <f t="shared" si="2"/>
        <v>0</v>
      </c>
    </row>
    <row r="28" spans="1:27" ht="20.100000000000001" customHeight="1" x14ac:dyDescent="0.25">
      <c r="A28" s="32" t="s">
        <v>85</v>
      </c>
      <c r="B28" s="10" t="s">
        <v>419</v>
      </c>
      <c r="C28" s="10" t="s">
        <v>394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28"/>
      <c r="V28" s="110">
        <f t="shared" si="0"/>
        <v>55278000</v>
      </c>
      <c r="W28" s="86">
        <f t="shared" si="1"/>
        <v>1</v>
      </c>
      <c r="X28" s="87">
        <f t="shared" si="2"/>
        <v>0</v>
      </c>
    </row>
    <row r="29" spans="1:27" ht="20.100000000000001" customHeight="1" x14ac:dyDescent="0.25">
      <c r="A29" s="36" t="s">
        <v>87</v>
      </c>
      <c r="B29" s="17" t="s">
        <v>420</v>
      </c>
      <c r="C29" s="17" t="s">
        <v>394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28"/>
      <c r="V29" s="110">
        <f t="shared" si="0"/>
        <v>64439000</v>
      </c>
      <c r="W29" s="90">
        <f t="shared" si="1"/>
        <v>1</v>
      </c>
      <c r="X29" s="27">
        <f t="shared" si="2"/>
        <v>0</v>
      </c>
    </row>
    <row r="30" spans="1:27" ht="20.100000000000001" customHeight="1" x14ac:dyDescent="0.25">
      <c r="A30" s="32" t="s">
        <v>93</v>
      </c>
      <c r="B30" s="10" t="s">
        <v>421</v>
      </c>
      <c r="C30" s="10" t="s">
        <v>401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28"/>
      <c r="V30" s="110">
        <f t="shared" si="0"/>
        <v>50000000</v>
      </c>
      <c r="W30" s="86">
        <f t="shared" si="1"/>
        <v>1</v>
      </c>
      <c r="X30" s="87">
        <f t="shared" si="2"/>
        <v>0</v>
      </c>
    </row>
    <row r="31" spans="1:27" ht="19.5" customHeight="1" x14ac:dyDescent="0.25">
      <c r="A31" s="36" t="s">
        <v>95</v>
      </c>
      <c r="B31" s="17" t="s">
        <v>422</v>
      </c>
      <c r="C31" s="17" t="s">
        <v>394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28"/>
      <c r="V31" s="110">
        <f t="shared" si="0"/>
        <v>55273000</v>
      </c>
      <c r="W31" s="90">
        <f t="shared" si="1"/>
        <v>1</v>
      </c>
      <c r="X31" s="27">
        <f t="shared" si="2"/>
        <v>0</v>
      </c>
    </row>
    <row r="32" spans="1:27" ht="19.5" customHeight="1" x14ac:dyDescent="0.25">
      <c r="A32" s="32" t="s">
        <v>97</v>
      </c>
      <c r="B32" s="10" t="s">
        <v>423</v>
      </c>
      <c r="C32" s="10" t="s">
        <v>401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28"/>
      <c r="V32" s="110">
        <f t="shared" si="0"/>
        <v>31256000</v>
      </c>
      <c r="W32" s="86">
        <f t="shared" si="1"/>
        <v>1</v>
      </c>
      <c r="X32" s="87">
        <f t="shared" si="2"/>
        <v>0</v>
      </c>
    </row>
    <row r="33" spans="1:26" ht="19.5" customHeight="1" x14ac:dyDescent="0.25">
      <c r="A33" s="36" t="s">
        <v>103</v>
      </c>
      <c r="B33" s="17" t="s">
        <v>424</v>
      </c>
      <c r="C33" s="17" t="s">
        <v>394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28"/>
      <c r="V33" s="110">
        <f t="shared" si="0"/>
        <v>59864000.009999998</v>
      </c>
      <c r="W33" s="90">
        <f t="shared" si="1"/>
        <v>1.0000000001670453</v>
      </c>
      <c r="X33" s="27">
        <v>0</v>
      </c>
    </row>
    <row r="34" spans="1:26" ht="19.5" customHeight="1" x14ac:dyDescent="0.25">
      <c r="A34" s="32" t="s">
        <v>106</v>
      </c>
      <c r="B34" s="10" t="s">
        <v>425</v>
      </c>
      <c r="C34" s="10" t="s">
        <v>403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28"/>
      <c r="V34" s="110">
        <f t="shared" si="0"/>
        <v>413011436.33999997</v>
      </c>
      <c r="W34" s="86">
        <f t="shared" si="1"/>
        <v>0.99381320004282836</v>
      </c>
      <c r="X34" s="87">
        <f t="shared" ref="X34:X76" si="3">D34-V34</f>
        <v>2571126.1800000072</v>
      </c>
    </row>
    <row r="35" spans="1:26" ht="20.100000000000001" customHeight="1" x14ac:dyDescent="0.25">
      <c r="A35" s="36" t="s">
        <v>112</v>
      </c>
      <c r="B35" s="17" t="s">
        <v>426</v>
      </c>
      <c r="C35" s="17" t="s">
        <v>394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28"/>
      <c r="V35" s="110">
        <f t="shared" si="0"/>
        <v>64455000</v>
      </c>
      <c r="W35" s="90">
        <f t="shared" si="1"/>
        <v>1</v>
      </c>
      <c r="X35" s="27">
        <f t="shared" si="3"/>
        <v>0</v>
      </c>
    </row>
    <row r="36" spans="1:26" ht="19.5" customHeight="1" x14ac:dyDescent="0.25">
      <c r="A36" s="32" t="s">
        <v>427</v>
      </c>
      <c r="B36" s="10" t="s">
        <v>428</v>
      </c>
      <c r="C36" s="10" t="s">
        <v>401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28"/>
      <c r="V36" s="110">
        <f t="shared" si="0"/>
        <v>30000000</v>
      </c>
      <c r="W36" s="86">
        <f t="shared" si="1"/>
        <v>1</v>
      </c>
      <c r="X36" s="87">
        <f t="shared" si="3"/>
        <v>0</v>
      </c>
      <c r="Z36" s="76"/>
    </row>
    <row r="37" spans="1:26" ht="19.5" customHeight="1" x14ac:dyDescent="0.25">
      <c r="A37" s="36" t="s">
        <v>123</v>
      </c>
      <c r="B37" s="17" t="s">
        <v>429</v>
      </c>
      <c r="C37" s="17" t="s">
        <v>430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28"/>
      <c r="V37" s="110">
        <f t="shared" si="0"/>
        <v>42477417.630000003</v>
      </c>
      <c r="W37" s="90">
        <f t="shared" si="1"/>
        <v>1</v>
      </c>
      <c r="X37" s="89">
        <f t="shared" si="3"/>
        <v>0</v>
      </c>
    </row>
    <row r="38" spans="1:26" ht="20.100000000000001" customHeight="1" x14ac:dyDescent="0.25">
      <c r="A38" s="58" t="s">
        <v>134</v>
      </c>
      <c r="B38" s="56" t="s">
        <v>431</v>
      </c>
      <c r="C38" s="56" t="s">
        <v>403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28"/>
      <c r="V38" s="110">
        <f t="shared" si="0"/>
        <v>39800940</v>
      </c>
      <c r="W38" s="95">
        <f t="shared" si="1"/>
        <v>1</v>
      </c>
      <c r="X38" s="94">
        <f t="shared" si="3"/>
        <v>0</v>
      </c>
    </row>
    <row r="39" spans="1:26" ht="20.100000000000001" customHeight="1" x14ac:dyDescent="0.25">
      <c r="A39" s="36" t="s">
        <v>150</v>
      </c>
      <c r="B39" s="17" t="s">
        <v>432</v>
      </c>
      <c r="C39" s="17" t="s">
        <v>433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28"/>
      <c r="V39" s="110">
        <f t="shared" si="0"/>
        <v>4019723.01</v>
      </c>
      <c r="W39" s="90">
        <f t="shared" si="1"/>
        <v>1</v>
      </c>
      <c r="X39" s="89">
        <f t="shared" si="3"/>
        <v>0</v>
      </c>
    </row>
    <row r="40" spans="1:26" ht="20.100000000000001" customHeight="1" x14ac:dyDescent="0.25">
      <c r="A40" s="32" t="s">
        <v>434</v>
      </c>
      <c r="B40" s="10" t="s">
        <v>435</v>
      </c>
      <c r="C40" s="10" t="s">
        <v>433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28"/>
      <c r="V40" s="110">
        <f t="shared" ref="V40:V60" si="4">SUM(E40:T40)</f>
        <v>152962408.33000001</v>
      </c>
      <c r="W40" s="99">
        <f t="shared" si="1"/>
        <v>1.0000000000000002</v>
      </c>
      <c r="X40" s="83">
        <f t="shared" si="3"/>
        <v>0</v>
      </c>
    </row>
    <row r="41" spans="1:26" ht="19.5" customHeight="1" x14ac:dyDescent="0.25">
      <c r="A41" s="32" t="s">
        <v>436</v>
      </c>
      <c r="B41" s="10" t="s">
        <v>437</v>
      </c>
      <c r="C41" s="10" t="s">
        <v>392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28"/>
      <c r="V41" s="110">
        <f t="shared" si="4"/>
        <v>85228132.650000006</v>
      </c>
      <c r="W41" s="99">
        <f>ROUND(V41/D41,4)</f>
        <v>1</v>
      </c>
      <c r="X41" s="83">
        <f t="shared" si="3"/>
        <v>0</v>
      </c>
    </row>
    <row r="42" spans="1:26" ht="20.100000000000001" customHeight="1" x14ac:dyDescent="0.25">
      <c r="A42" s="32" t="s">
        <v>438</v>
      </c>
      <c r="B42" s="10" t="s">
        <v>439</v>
      </c>
      <c r="C42" s="10" t="s">
        <v>392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28"/>
      <c r="V42" s="110">
        <f t="shared" si="4"/>
        <v>83252534.840000004</v>
      </c>
      <c r="W42" s="99">
        <f>ROUND(V42/D42,4)</f>
        <v>1</v>
      </c>
      <c r="X42" s="83">
        <f t="shared" si="3"/>
        <v>0</v>
      </c>
    </row>
    <row r="43" spans="1:26" ht="20.100000000000001" customHeight="1" x14ac:dyDescent="0.25">
      <c r="A43" s="32" t="s">
        <v>176</v>
      </c>
      <c r="B43" s="10" t="s">
        <v>440</v>
      </c>
      <c r="C43" s="10" t="s">
        <v>392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28"/>
      <c r="V43" s="110">
        <f t="shared" si="4"/>
        <v>228672439.20000002</v>
      </c>
      <c r="W43" s="99">
        <f t="shared" ref="W43:W84" si="5">V43/D43</f>
        <v>1.0000000000000002</v>
      </c>
      <c r="X43" s="83">
        <f t="shared" si="3"/>
        <v>0</v>
      </c>
    </row>
    <row r="44" spans="1:26" ht="20.100000000000001" customHeight="1" x14ac:dyDescent="0.25">
      <c r="A44" s="32" t="s">
        <v>441</v>
      </c>
      <c r="B44" s="10" t="s">
        <v>442</v>
      </c>
      <c r="C44" s="10" t="s">
        <v>392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28"/>
      <c r="V44" s="110">
        <f t="shared" si="4"/>
        <v>103459637.39999999</v>
      </c>
      <c r="W44" s="99">
        <f t="shared" si="5"/>
        <v>0.99999999999999989</v>
      </c>
      <c r="X44" s="83">
        <f t="shared" si="3"/>
        <v>0</v>
      </c>
    </row>
    <row r="45" spans="1:26" ht="20.100000000000001" customHeight="1" x14ac:dyDescent="0.25">
      <c r="A45" s="32" t="s">
        <v>443</v>
      </c>
      <c r="B45" s="10" t="s">
        <v>444</v>
      </c>
      <c r="C45" s="10" t="s">
        <v>392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28"/>
      <c r="V45" s="110">
        <f t="shared" si="4"/>
        <v>90858400.560000002</v>
      </c>
      <c r="W45" s="99">
        <f t="shared" si="5"/>
        <v>1</v>
      </c>
      <c r="X45" s="83">
        <f t="shared" si="3"/>
        <v>0</v>
      </c>
    </row>
    <row r="46" spans="1:26" ht="20.100000000000001" customHeight="1" x14ac:dyDescent="0.25">
      <c r="A46" s="32" t="s">
        <v>445</v>
      </c>
      <c r="B46" s="10" t="s">
        <v>446</v>
      </c>
      <c r="C46" s="10" t="s">
        <v>392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28"/>
      <c r="V46" s="110">
        <f t="shared" si="4"/>
        <v>55786889.220000006</v>
      </c>
      <c r="W46" s="99">
        <f t="shared" si="5"/>
        <v>1.0000000000000002</v>
      </c>
      <c r="X46" s="83">
        <f t="shared" si="3"/>
        <v>0</v>
      </c>
    </row>
    <row r="47" spans="1:26" ht="20.100000000000001" customHeight="1" x14ac:dyDescent="0.25">
      <c r="A47" s="32" t="s">
        <v>447</v>
      </c>
      <c r="B47" s="10" t="s">
        <v>448</v>
      </c>
      <c r="C47" s="10" t="s">
        <v>401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28">
        <v>2945440.69</v>
      </c>
      <c r="V47" s="110">
        <f>SUM(E47:U47)</f>
        <v>183361938.13</v>
      </c>
      <c r="W47" s="99">
        <f t="shared" si="5"/>
        <v>0.99999999983638921</v>
      </c>
      <c r="X47" s="83">
        <f t="shared" si="3"/>
        <v>3.0000001192092896E-2</v>
      </c>
    </row>
    <row r="48" spans="1:26" ht="20.100000000000001" customHeight="1" x14ac:dyDescent="0.25">
      <c r="A48" s="32" t="s">
        <v>195</v>
      </c>
      <c r="B48" s="10" t="s">
        <v>449</v>
      </c>
      <c r="C48" s="10" t="s">
        <v>401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28">
        <v>11638850.960000001</v>
      </c>
      <c r="V48" s="110">
        <f>SUM(E48:U48)</f>
        <v>183361938.16</v>
      </c>
      <c r="W48" s="99">
        <f t="shared" si="5"/>
        <v>1</v>
      </c>
      <c r="X48" s="83">
        <f t="shared" si="3"/>
        <v>0</v>
      </c>
    </row>
    <row r="49" spans="1:24" ht="20.100000000000001" customHeight="1" x14ac:dyDescent="0.25">
      <c r="A49" s="32" t="s">
        <v>212</v>
      </c>
      <c r="B49" s="10" t="s">
        <v>450</v>
      </c>
      <c r="C49" s="10" t="s">
        <v>392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SUM(Liberações!E238,Liberações!E272,Liberações!E291)</f>
        <v>64727748.25</v>
      </c>
      <c r="U49" s="46"/>
      <c r="V49" s="110">
        <f t="shared" si="4"/>
        <v>113680904.39</v>
      </c>
      <c r="W49" s="99">
        <f t="shared" si="5"/>
        <v>1</v>
      </c>
      <c r="X49" s="83">
        <f t="shared" si="3"/>
        <v>0</v>
      </c>
    </row>
    <row r="50" spans="1:24" ht="20.100000000000001" customHeight="1" x14ac:dyDescent="0.25">
      <c r="A50" s="32" t="s">
        <v>214</v>
      </c>
      <c r="B50" s="10" t="s">
        <v>451</v>
      </c>
      <c r="C50" s="10" t="s">
        <v>392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SUM(Liberações!E232,Liberações!E270,Liberações!E292)</f>
        <v>61425888.920000002</v>
      </c>
      <c r="U50" s="46"/>
      <c r="V50" s="110">
        <f t="shared" si="4"/>
        <v>102312813.96000001</v>
      </c>
      <c r="W50" s="99">
        <f t="shared" si="5"/>
        <v>1.0000000000977396</v>
      </c>
      <c r="X50" s="83">
        <f t="shared" si="3"/>
        <v>-1.000000536441803E-2</v>
      </c>
    </row>
    <row r="51" spans="1:24" ht="20.100000000000001" customHeight="1" x14ac:dyDescent="0.25">
      <c r="A51" s="32" t="s">
        <v>225</v>
      </c>
      <c r="B51" s="10" t="s">
        <v>452</v>
      </c>
      <c r="C51" s="10" t="s">
        <v>430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SUM(Liberações!E241,Liberações!E264,Liberações!E282,Liberações!E299)</f>
        <v>146496014.80000001</v>
      </c>
      <c r="U51" s="46">
        <v>27627280.469999999</v>
      </c>
      <c r="V51" s="110">
        <f>SUM(E51:U51)</f>
        <v>274179982.11000001</v>
      </c>
      <c r="W51" s="99">
        <f t="shared" si="5"/>
        <v>1</v>
      </c>
      <c r="X51" s="83">
        <f t="shared" si="3"/>
        <v>0</v>
      </c>
    </row>
    <row r="52" spans="1:24" ht="20.100000000000001" customHeight="1" x14ac:dyDescent="0.25">
      <c r="A52" s="108" t="s">
        <v>231</v>
      </c>
      <c r="B52" s="10" t="s">
        <v>453</v>
      </c>
      <c r="C52" s="10" t="s">
        <v>454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>
        <f>SUM(Liberações!E296)</f>
        <v>20000000</v>
      </c>
      <c r="U52" s="28">
        <v>3890000</v>
      </c>
      <c r="V52" s="110">
        <f>SUM(E52:U52)</f>
        <v>95890000</v>
      </c>
      <c r="W52" s="99">
        <f t="shared" si="5"/>
        <v>1</v>
      </c>
      <c r="X52" s="83">
        <f t="shared" si="3"/>
        <v>0</v>
      </c>
    </row>
    <row r="53" spans="1:24" ht="20.100000000000001" customHeight="1" x14ac:dyDescent="0.25">
      <c r="A53" s="108" t="s">
        <v>234</v>
      </c>
      <c r="B53" s="10" t="s">
        <v>455</v>
      </c>
      <c r="C53" s="10" t="s">
        <v>414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28"/>
      <c r="V53" s="110">
        <f t="shared" si="4"/>
        <v>60000000</v>
      </c>
      <c r="W53" s="99">
        <f t="shared" si="5"/>
        <v>1</v>
      </c>
      <c r="X53" s="83">
        <f t="shared" si="3"/>
        <v>0</v>
      </c>
    </row>
    <row r="54" spans="1:24" ht="20.100000000000001" customHeight="1" x14ac:dyDescent="0.25">
      <c r="A54" s="108" t="s">
        <v>286</v>
      </c>
      <c r="B54" s="10" t="s">
        <v>456</v>
      </c>
      <c r="C54" s="10" t="s">
        <v>394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46">
        <v>5598969.6399999997</v>
      </c>
      <c r="V54" s="110">
        <f>SUM(E54:U54)</f>
        <v>77808580.650000006</v>
      </c>
      <c r="W54" s="99">
        <f t="shared" si="5"/>
        <v>1</v>
      </c>
      <c r="X54" s="83">
        <f t="shared" si="3"/>
        <v>0</v>
      </c>
    </row>
    <row r="55" spans="1:24" ht="20.100000000000001" customHeight="1" x14ac:dyDescent="0.25">
      <c r="A55" s="108" t="s">
        <v>288</v>
      </c>
      <c r="B55" s="10" t="s">
        <v>457</v>
      </c>
      <c r="C55" s="10" t="s">
        <v>394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46">
        <v>6865668.7800000003</v>
      </c>
      <c r="V55" s="110">
        <f>SUM(E55:U55)</f>
        <v>77808580.649999991</v>
      </c>
      <c r="W55" s="99">
        <f t="shared" si="5"/>
        <v>0.99999999999999978</v>
      </c>
      <c r="X55" s="83">
        <f t="shared" si="3"/>
        <v>0</v>
      </c>
    </row>
    <row r="56" spans="1:24" ht="20.100000000000001" customHeight="1" x14ac:dyDescent="0.25">
      <c r="A56" s="108" t="s">
        <v>294</v>
      </c>
      <c r="B56" s="10" t="s">
        <v>458</v>
      </c>
      <c r="C56" s="10" t="s">
        <v>394</v>
      </c>
      <c r="D56" s="113">
        <v>77808580.650000006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46">
        <v>6899398.6200000001</v>
      </c>
      <c r="V56" s="110">
        <f>SUM(E56:U56)</f>
        <v>77808580.650000006</v>
      </c>
      <c r="W56" s="99">
        <f t="shared" si="5"/>
        <v>1</v>
      </c>
      <c r="X56" s="83">
        <f t="shared" si="3"/>
        <v>0</v>
      </c>
    </row>
    <row r="57" spans="1:24" ht="20.100000000000001" customHeight="1" x14ac:dyDescent="0.25">
      <c r="A57" s="108" t="s">
        <v>292</v>
      </c>
      <c r="B57" s="10" t="s">
        <v>459</v>
      </c>
      <c r="C57" s="10" t="s">
        <v>394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SUM(Liberações!E236,Liberações!E244,Liberações!E248,Liberações!E260,Liberações!E269,Liberações!E288)</f>
        <v>101245291.41000001</v>
      </c>
      <c r="U57" s="46"/>
      <c r="V57" s="110">
        <f t="shared" si="4"/>
        <v>111715126.17000002</v>
      </c>
      <c r="W57" s="99">
        <f t="shared" si="5"/>
        <v>1.0000000000000002</v>
      </c>
      <c r="X57" s="15">
        <f t="shared" si="3"/>
        <v>0</v>
      </c>
    </row>
    <row r="58" spans="1:24" ht="20.100000000000001" customHeight="1" x14ac:dyDescent="0.25">
      <c r="A58" s="108" t="s">
        <v>290</v>
      </c>
      <c r="B58" s="10" t="s">
        <v>460</v>
      </c>
      <c r="C58" s="10" t="s">
        <v>394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46">
        <v>7286285.1500000004</v>
      </c>
      <c r="V58" s="110">
        <f>SUM(E58:U58)</f>
        <v>77808580.650000006</v>
      </c>
      <c r="W58" s="99">
        <f t="shared" si="5"/>
        <v>1</v>
      </c>
      <c r="X58" s="15">
        <f t="shared" si="3"/>
        <v>0</v>
      </c>
    </row>
    <row r="59" spans="1:24" ht="20.100000000000001" customHeight="1" x14ac:dyDescent="0.25">
      <c r="A59" s="32" t="s">
        <v>300</v>
      </c>
      <c r="B59" s="10" t="s">
        <v>461</v>
      </c>
      <c r="C59" s="10" t="s">
        <v>401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46"/>
      <c r="V59" s="110">
        <f t="shared" si="4"/>
        <v>191776118.38</v>
      </c>
      <c r="W59" s="99">
        <f t="shared" si="5"/>
        <v>0.98774669862422271</v>
      </c>
      <c r="X59" s="15">
        <f t="shared" si="3"/>
        <v>2379041.6899999976</v>
      </c>
    </row>
    <row r="60" spans="1:24" ht="20.100000000000001" customHeight="1" x14ac:dyDescent="0.25">
      <c r="A60" s="32" t="s">
        <v>298</v>
      </c>
      <c r="B60" s="10" t="s">
        <v>462</v>
      </c>
      <c r="C60" s="10" t="s">
        <v>401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46"/>
      <c r="V60" s="110">
        <f t="shared" si="4"/>
        <v>191557699.07999998</v>
      </c>
      <c r="W60" s="99">
        <f t="shared" si="5"/>
        <v>0.98652167853742212</v>
      </c>
      <c r="X60" s="15">
        <f t="shared" si="3"/>
        <v>2617151.0500000119</v>
      </c>
    </row>
    <row r="61" spans="1:24" ht="20.100000000000001" customHeight="1" x14ac:dyDescent="0.25">
      <c r="A61" s="32" t="s">
        <v>258</v>
      </c>
      <c r="B61" s="10" t="s">
        <v>463</v>
      </c>
      <c r="C61" s="10" t="s">
        <v>401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09">
        <v>684830.53</v>
      </c>
      <c r="V61" s="110">
        <f>SUM(E61:U61)</f>
        <v>117697869.48</v>
      </c>
      <c r="W61" s="99">
        <f t="shared" si="5"/>
        <v>0.87309405828908393</v>
      </c>
      <c r="X61" s="15">
        <f t="shared" si="3"/>
        <v>17107617.239999995</v>
      </c>
    </row>
    <row r="62" spans="1:24" ht="20.100000000000001" customHeight="1" x14ac:dyDescent="0.25">
      <c r="A62" s="32" t="s">
        <v>260</v>
      </c>
      <c r="B62" s="10" t="s">
        <v>464</v>
      </c>
      <c r="C62" s="10" t="s">
        <v>401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28">
        <v>12915677.77</v>
      </c>
      <c r="V62" s="110">
        <f>SUM(E62:U62)</f>
        <v>117217468.23999999</v>
      </c>
      <c r="W62" s="99">
        <f t="shared" si="5"/>
        <v>0.92076260942692456</v>
      </c>
      <c r="X62" s="15">
        <f t="shared" si="3"/>
        <v>10087297.440000013</v>
      </c>
    </row>
    <row r="63" spans="1:24" ht="20.100000000000001" customHeight="1" x14ac:dyDescent="0.25">
      <c r="A63" s="32" t="s">
        <v>262</v>
      </c>
      <c r="B63" s="10" t="s">
        <v>465</v>
      </c>
      <c r="C63" s="10" t="s">
        <v>401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28">
        <v>13230679.1</v>
      </c>
      <c r="V63" s="110">
        <f>SUM(E63:U63)</f>
        <v>117337007.21000001</v>
      </c>
      <c r="W63" s="99">
        <f t="shared" si="5"/>
        <v>0.85835408152143544</v>
      </c>
      <c r="X63" s="15">
        <f t="shared" si="3"/>
        <v>19362997.75999999</v>
      </c>
    </row>
    <row r="64" spans="1:24" ht="20.100000000000001" customHeight="1" x14ac:dyDescent="0.25">
      <c r="A64" s="32" t="s">
        <v>264</v>
      </c>
      <c r="B64" s="10" t="s">
        <v>466</v>
      </c>
      <c r="C64" s="10" t="s">
        <v>414</v>
      </c>
      <c r="D64" s="113">
        <v>20979000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28">
        <f>SUM(Liberações!E310,Liberações!E340)</f>
        <v>3206307.29</v>
      </c>
      <c r="V64" s="110">
        <f t="shared" ref="V64:V69" si="6">SUM(E64:U64)</f>
        <v>14687308.509999998</v>
      </c>
      <c r="W64" s="99">
        <f t="shared" si="5"/>
        <v>0.70009573907240563</v>
      </c>
      <c r="X64" s="15">
        <f t="shared" si="3"/>
        <v>6291691.4900000021</v>
      </c>
    </row>
    <row r="65" spans="1:24" ht="20.100000000000001" customHeight="1" x14ac:dyDescent="0.25">
      <c r="A65" s="32" t="s">
        <v>266</v>
      </c>
      <c r="B65" s="10" t="s">
        <v>467</v>
      </c>
      <c r="C65" s="10" t="s">
        <v>414</v>
      </c>
      <c r="D65" s="113">
        <v>61160000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20">
        <f>SUM(Liberações!E308,Liberações!E343)</f>
        <v>7246781.790000001</v>
      </c>
      <c r="V65" s="110">
        <f t="shared" si="6"/>
        <v>52213650.689999998</v>
      </c>
      <c r="W65" s="99">
        <f t="shared" si="5"/>
        <v>0.85372221533682147</v>
      </c>
      <c r="X65" s="15">
        <f t="shared" si="3"/>
        <v>8946349.3100000024</v>
      </c>
    </row>
    <row r="66" spans="1:24" ht="20.100000000000001" customHeight="1" x14ac:dyDescent="0.25">
      <c r="A66" s="32" t="s">
        <v>268</v>
      </c>
      <c r="B66" s="10" t="s">
        <v>468</v>
      </c>
      <c r="C66" s="10" t="s">
        <v>414</v>
      </c>
      <c r="D66" s="113">
        <v>62086000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20">
        <f>SUM(Liberações!E311,Liberações!E345)</f>
        <v>11533372.629999999</v>
      </c>
      <c r="V66" s="110">
        <f t="shared" si="6"/>
        <v>55374934.789999992</v>
      </c>
      <c r="W66" s="99">
        <f t="shared" si="5"/>
        <v>0.89190694826530925</v>
      </c>
      <c r="X66" s="15">
        <f t="shared" si="3"/>
        <v>6711065.2100000083</v>
      </c>
    </row>
    <row r="67" spans="1:24" ht="20.100000000000001" customHeight="1" x14ac:dyDescent="0.25">
      <c r="A67" s="32" t="s">
        <v>270</v>
      </c>
      <c r="B67" s="10" t="s">
        <v>469</v>
      </c>
      <c r="C67" s="10" t="s">
        <v>414</v>
      </c>
      <c r="D67" s="113">
        <v>61160000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20">
        <f>SUM(Liberações!E312,Liberações!E341)</f>
        <v>11649669.32</v>
      </c>
      <c r="V67" s="110">
        <f t="shared" si="6"/>
        <v>46416646.979999997</v>
      </c>
      <c r="W67" s="99">
        <f t="shared" si="5"/>
        <v>0.75893798201438845</v>
      </c>
      <c r="X67" s="15">
        <f t="shared" si="3"/>
        <v>14743353.020000003</v>
      </c>
    </row>
    <row r="68" spans="1:24" ht="20.100000000000001" customHeight="1" x14ac:dyDescent="0.25">
      <c r="A68" s="32" t="s">
        <v>272</v>
      </c>
      <c r="B68" s="10" t="s">
        <v>470</v>
      </c>
      <c r="C68" s="10" t="s">
        <v>414</v>
      </c>
      <c r="D68" s="113">
        <v>55187000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20">
        <f>SUM(Liberações!E307,Liberações!E342)</f>
        <v>10145069.109999999</v>
      </c>
      <c r="V68" s="110">
        <f t="shared" si="6"/>
        <v>50821930.019999996</v>
      </c>
      <c r="W68" s="99">
        <f t="shared" si="5"/>
        <v>0.92090401761284357</v>
      </c>
      <c r="X68" s="15">
        <f t="shared" si="3"/>
        <v>4365069.9800000042</v>
      </c>
    </row>
    <row r="69" spans="1:24" ht="20.100000000000001" customHeight="1" x14ac:dyDescent="0.25">
      <c r="A69" s="32" t="s">
        <v>274</v>
      </c>
      <c r="B69" s="10" t="s">
        <v>471</v>
      </c>
      <c r="C69" s="10" t="s">
        <v>414</v>
      </c>
      <c r="D69" s="113">
        <v>55187000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20">
        <f>SUM(Liberações!E309,Liberações!E339)</f>
        <v>9802950.5500000007</v>
      </c>
      <c r="V69" s="110">
        <f t="shared" si="6"/>
        <v>43745029.819999993</v>
      </c>
      <c r="W69" s="99">
        <f t="shared" si="5"/>
        <v>0.79266910359323739</v>
      </c>
      <c r="X69" s="15">
        <f t="shared" si="3"/>
        <v>11441970.180000007</v>
      </c>
    </row>
    <row r="70" spans="1:24" ht="20.100000000000001" customHeight="1" x14ac:dyDescent="0.25">
      <c r="A70" s="32" t="s">
        <v>279</v>
      </c>
      <c r="B70" s="10" t="s">
        <v>472</v>
      </c>
      <c r="C70" s="10" t="s">
        <v>392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>
        <f>SUM(Liberações!E289)</f>
        <v>82733226.540000007</v>
      </c>
      <c r="U70" s="28">
        <v>1003955</v>
      </c>
      <c r="V70" s="110">
        <f t="shared" ref="V70:V76" si="7">SUM(E70:U70)</f>
        <v>140841810.36000001</v>
      </c>
      <c r="W70" s="99">
        <f t="shared" si="5"/>
        <v>1</v>
      </c>
      <c r="X70" s="15">
        <f t="shared" si="3"/>
        <v>0</v>
      </c>
    </row>
    <row r="71" spans="1:24" ht="20.100000000000001" customHeight="1" x14ac:dyDescent="0.25">
      <c r="A71" s="32" t="s">
        <v>277</v>
      </c>
      <c r="B71" s="10" t="s">
        <v>473</v>
      </c>
      <c r="C71" s="10" t="s">
        <v>392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>
        <f>SUM(Liberações!E287)</f>
        <v>60510388.700000003</v>
      </c>
      <c r="U71" s="28">
        <v>25878043.82</v>
      </c>
      <c r="V71" s="110">
        <f t="shared" si="7"/>
        <v>140841810.36000001</v>
      </c>
      <c r="W71" s="99">
        <f t="shared" si="5"/>
        <v>1</v>
      </c>
      <c r="X71" s="15">
        <f t="shared" si="3"/>
        <v>0</v>
      </c>
    </row>
    <row r="72" spans="1:24" ht="20.100000000000001" customHeight="1" x14ac:dyDescent="0.25">
      <c r="A72" s="32" t="s">
        <v>282</v>
      </c>
      <c r="B72" s="10" t="s">
        <v>474</v>
      </c>
      <c r="C72" s="10" t="s">
        <v>401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SUM(Liberações!E231,Liberações!E273,Liberações!E294)</f>
        <v>21028116.57</v>
      </c>
      <c r="U72" s="28">
        <f>SUM(Liberações!E318,Liberações!E338)</f>
        <v>6906539.4300000006</v>
      </c>
      <c r="V72" s="110">
        <f t="shared" si="7"/>
        <v>27934656</v>
      </c>
      <c r="W72" s="99">
        <f t="shared" si="5"/>
        <v>0.99998768569894403</v>
      </c>
      <c r="X72" s="15">
        <f t="shared" si="3"/>
        <v>344</v>
      </c>
    </row>
    <row r="73" spans="1:24" ht="20.100000000000001" customHeight="1" x14ac:dyDescent="0.25">
      <c r="A73" s="32" t="s">
        <v>475</v>
      </c>
      <c r="B73" s="10" t="s">
        <v>476</v>
      </c>
      <c r="C73" s="10" t="s">
        <v>392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SUM(Liberações!E247,Liberações!E271,Liberações!E290)</f>
        <v>143623112.47</v>
      </c>
      <c r="U73" s="28">
        <v>10494947.77</v>
      </c>
      <c r="V73" s="110">
        <f t="shared" si="7"/>
        <v>154118060.24000001</v>
      </c>
      <c r="W73" s="99">
        <f t="shared" si="5"/>
        <v>0.96979614474928033</v>
      </c>
      <c r="X73" s="15">
        <f t="shared" si="3"/>
        <v>4799936.1599999964</v>
      </c>
    </row>
    <row r="74" spans="1:24" ht="20.100000000000001" customHeight="1" x14ac:dyDescent="0.25">
      <c r="A74" s="119" t="s">
        <v>356</v>
      </c>
      <c r="B74" s="10" t="s">
        <v>477</v>
      </c>
      <c r="C74" s="10" t="s">
        <v>392</v>
      </c>
      <c r="D74" s="113">
        <v>220183461</v>
      </c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>
        <f>SUM(Liberações!E286)</f>
        <v>82066568.390000001</v>
      </c>
      <c r="U74" s="28">
        <f>SUM(Liberações!E313,Liberações!E348)</f>
        <v>57199787.770000003</v>
      </c>
      <c r="V74" s="110">
        <f t="shared" si="7"/>
        <v>139266356.16</v>
      </c>
      <c r="W74" s="99">
        <f t="shared" si="5"/>
        <v>0.63250144006047759</v>
      </c>
      <c r="X74" s="15">
        <f t="shared" si="3"/>
        <v>80917104.840000004</v>
      </c>
    </row>
    <row r="75" spans="1:24" ht="20.100000000000001" customHeight="1" x14ac:dyDescent="0.25">
      <c r="A75" s="108" t="s">
        <v>366</v>
      </c>
      <c r="B75" s="10" t="s">
        <v>478</v>
      </c>
      <c r="C75" s="10" t="s">
        <v>401</v>
      </c>
      <c r="D75" s="113">
        <v>169688208.69999999</v>
      </c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>
        <f>SUM(Liberações!E297)</f>
        <v>134687062.41999999</v>
      </c>
      <c r="U75" s="28">
        <v>28690006.059999999</v>
      </c>
      <c r="V75" s="110">
        <f t="shared" si="7"/>
        <v>163377068.47999999</v>
      </c>
      <c r="W75" s="99">
        <f t="shared" si="5"/>
        <v>0.96280743212300757</v>
      </c>
      <c r="X75" s="15">
        <f t="shared" si="3"/>
        <v>6311140.2199999988</v>
      </c>
    </row>
    <row r="76" spans="1:24" ht="20.100000000000001" customHeight="1" x14ac:dyDescent="0.25">
      <c r="A76" s="108" t="s">
        <v>368</v>
      </c>
      <c r="B76" s="10" t="s">
        <v>479</v>
      </c>
      <c r="C76" s="10" t="s">
        <v>401</v>
      </c>
      <c r="D76" s="113">
        <v>122839676.76000001</v>
      </c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>
        <f>SUM(Liberações!E298)</f>
        <v>80358528.909999996</v>
      </c>
      <c r="U76" s="28">
        <v>25052871.48</v>
      </c>
      <c r="V76" s="110">
        <f t="shared" si="7"/>
        <v>105411400.39</v>
      </c>
      <c r="W76" s="99">
        <f t="shared" si="5"/>
        <v>0.85812176627547809</v>
      </c>
      <c r="X76" s="15">
        <f t="shared" si="3"/>
        <v>17428276.370000005</v>
      </c>
    </row>
    <row r="77" spans="1:24" ht="20.100000000000001" customHeight="1" x14ac:dyDescent="0.25">
      <c r="A77" s="108" t="s">
        <v>371</v>
      </c>
      <c r="B77" s="10" t="s">
        <v>480</v>
      </c>
      <c r="C77" s="10" t="s">
        <v>481</v>
      </c>
      <c r="D77" s="113">
        <v>150000000</v>
      </c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>
        <f>SUM(Liberações!E300)</f>
        <v>98216668.349999994</v>
      </c>
      <c r="U77" s="28"/>
      <c r="V77" s="110">
        <f t="shared" ref="V77" si="8">SUM(E77:T77)</f>
        <v>98216668.349999994</v>
      </c>
      <c r="W77" s="99">
        <f t="shared" si="5"/>
        <v>0.65477778899999994</v>
      </c>
      <c r="X77" s="15">
        <f t="shared" ref="X77:X84" si="9">D77-V77</f>
        <v>51783331.650000006</v>
      </c>
    </row>
    <row r="78" spans="1:24" ht="20.100000000000001" customHeight="1" x14ac:dyDescent="0.25">
      <c r="A78" s="32" t="s">
        <v>487</v>
      </c>
      <c r="B78" s="10" t="s">
        <v>489</v>
      </c>
      <c r="C78" s="10" t="s">
        <v>401</v>
      </c>
      <c r="D78" s="113">
        <v>122794414.77</v>
      </c>
      <c r="E78" s="96"/>
      <c r="F78" s="15"/>
      <c r="G78" s="28"/>
      <c r="H78" s="15"/>
      <c r="I78" s="96"/>
      <c r="J78" s="15"/>
      <c r="K78" s="15"/>
      <c r="L78" s="15"/>
      <c r="M78" s="83"/>
      <c r="N78" s="97"/>
      <c r="O78" s="97"/>
      <c r="P78" s="97"/>
      <c r="Q78" s="97"/>
      <c r="R78" s="28"/>
      <c r="S78" s="28"/>
      <c r="T78" s="28"/>
      <c r="U78" s="28">
        <f>SUM(Liberações!E305,Liberações!E322)</f>
        <v>105786288.54000001</v>
      </c>
      <c r="V78" s="110">
        <f t="shared" ref="V78:V84" si="10">SUM(E78:U78)</f>
        <v>105786288.54000001</v>
      </c>
      <c r="W78" s="99">
        <f t="shared" si="5"/>
        <v>0.8614910436939901</v>
      </c>
      <c r="X78" s="15">
        <f t="shared" si="9"/>
        <v>17008126.229999989</v>
      </c>
    </row>
    <row r="79" spans="1:24" ht="20.100000000000001" customHeight="1" x14ac:dyDescent="0.25">
      <c r="A79" s="108" t="s">
        <v>514</v>
      </c>
      <c r="B79" s="10" t="s">
        <v>516</v>
      </c>
      <c r="C79" s="10" t="s">
        <v>392</v>
      </c>
      <c r="D79" s="113">
        <v>143102000</v>
      </c>
      <c r="E79" s="96"/>
      <c r="F79" s="15"/>
      <c r="G79" s="28"/>
      <c r="H79" s="15"/>
      <c r="I79" s="96"/>
      <c r="J79" s="15"/>
      <c r="K79" s="15"/>
      <c r="L79" s="15"/>
      <c r="M79" s="83"/>
      <c r="N79" s="97"/>
      <c r="O79" s="97"/>
      <c r="P79" s="97"/>
      <c r="Q79" s="97"/>
      <c r="R79" s="28"/>
      <c r="S79" s="28"/>
      <c r="T79" s="28"/>
      <c r="U79" s="28">
        <f>SUM(Liberações!E328,Liberações!E344)</f>
        <v>122848829.63</v>
      </c>
      <c r="V79" s="110">
        <f t="shared" si="10"/>
        <v>122848829.63</v>
      </c>
      <c r="W79" s="99">
        <f t="shared" si="5"/>
        <v>0.85847038916297458</v>
      </c>
      <c r="X79" s="15">
        <f t="shared" si="9"/>
        <v>20253170.370000005</v>
      </c>
    </row>
    <row r="80" spans="1:24" ht="20.100000000000001" customHeight="1" x14ac:dyDescent="0.25">
      <c r="A80" s="108" t="s">
        <v>518</v>
      </c>
      <c r="B80" s="10" t="s">
        <v>519</v>
      </c>
      <c r="C80" s="10" t="s">
        <v>392</v>
      </c>
      <c r="D80" s="113">
        <v>102760000</v>
      </c>
      <c r="E80" s="96"/>
      <c r="F80" s="15"/>
      <c r="G80" s="28"/>
      <c r="H80" s="15"/>
      <c r="I80" s="96"/>
      <c r="J80" s="15"/>
      <c r="K80" s="15"/>
      <c r="L80" s="15"/>
      <c r="M80" s="83"/>
      <c r="N80" s="97"/>
      <c r="O80" s="97"/>
      <c r="P80" s="97"/>
      <c r="Q80" s="97"/>
      <c r="R80" s="28"/>
      <c r="S80" s="28"/>
      <c r="T80" s="28"/>
      <c r="U80" s="28">
        <v>76936925.420000002</v>
      </c>
      <c r="V80" s="110">
        <f t="shared" si="10"/>
        <v>76936925.420000002</v>
      </c>
      <c r="W80" s="99">
        <f t="shared" si="5"/>
        <v>0.74870499630206311</v>
      </c>
      <c r="X80" s="15">
        <f t="shared" si="9"/>
        <v>25823074.579999998</v>
      </c>
    </row>
    <row r="81" spans="1:1028" ht="20.100000000000001" customHeight="1" x14ac:dyDescent="0.25">
      <c r="A81" s="108" t="s">
        <v>524</v>
      </c>
      <c r="B81" s="10" t="s">
        <v>523</v>
      </c>
      <c r="C81" s="10" t="s">
        <v>392</v>
      </c>
      <c r="D81" s="113">
        <v>102760000</v>
      </c>
      <c r="E81" s="96"/>
      <c r="F81" s="15"/>
      <c r="G81" s="28"/>
      <c r="H81" s="15"/>
      <c r="I81" s="96"/>
      <c r="J81" s="15"/>
      <c r="K81" s="15"/>
      <c r="L81" s="15"/>
      <c r="M81" s="83"/>
      <c r="N81" s="97"/>
      <c r="O81" s="97"/>
      <c r="P81" s="97"/>
      <c r="Q81" s="97"/>
      <c r="R81" s="28"/>
      <c r="S81" s="28"/>
      <c r="T81" s="28"/>
      <c r="U81" s="28">
        <v>75408113.400000006</v>
      </c>
      <c r="V81" s="110">
        <f t="shared" si="10"/>
        <v>75408113.400000006</v>
      </c>
      <c r="W81" s="99">
        <f t="shared" si="5"/>
        <v>0.73382749513429357</v>
      </c>
      <c r="X81" s="15">
        <f t="shared" si="9"/>
        <v>27351886.599999994</v>
      </c>
    </row>
    <row r="82" spans="1:1028" ht="20.100000000000001" customHeight="1" x14ac:dyDescent="0.25">
      <c r="A82" s="108" t="s">
        <v>527</v>
      </c>
      <c r="B82" s="10" t="s">
        <v>528</v>
      </c>
      <c r="C82" s="10" t="s">
        <v>403</v>
      </c>
      <c r="D82" s="113">
        <v>114000000</v>
      </c>
      <c r="E82" s="96"/>
      <c r="F82" s="15"/>
      <c r="G82" s="28"/>
      <c r="H82" s="15"/>
      <c r="I82" s="96"/>
      <c r="J82" s="15"/>
      <c r="K82" s="15"/>
      <c r="L82" s="15"/>
      <c r="M82" s="83"/>
      <c r="N82" s="97"/>
      <c r="O82" s="97"/>
      <c r="P82" s="97"/>
      <c r="Q82" s="97"/>
      <c r="R82" s="28"/>
      <c r="S82" s="28"/>
      <c r="T82" s="28"/>
      <c r="U82" s="28">
        <v>64525490.590000004</v>
      </c>
      <c r="V82" s="110">
        <f t="shared" si="10"/>
        <v>64525490.590000004</v>
      </c>
      <c r="W82" s="99">
        <f t="shared" si="5"/>
        <v>0.56601307535087719</v>
      </c>
      <c r="X82" s="15">
        <f t="shared" si="9"/>
        <v>49474509.409999996</v>
      </c>
    </row>
    <row r="83" spans="1:1028" ht="20.100000000000001" customHeight="1" x14ac:dyDescent="0.25">
      <c r="A83" s="108" t="s">
        <v>531</v>
      </c>
      <c r="B83" s="10" t="s">
        <v>532</v>
      </c>
      <c r="C83" s="10" t="s">
        <v>392</v>
      </c>
      <c r="D83" s="113">
        <v>102760000</v>
      </c>
      <c r="E83" s="96"/>
      <c r="F83" s="15"/>
      <c r="G83" s="28"/>
      <c r="H83" s="15"/>
      <c r="I83" s="96"/>
      <c r="J83" s="15"/>
      <c r="K83" s="15"/>
      <c r="L83" s="15"/>
      <c r="M83" s="83"/>
      <c r="N83" s="97"/>
      <c r="O83" s="97"/>
      <c r="P83" s="97"/>
      <c r="Q83" s="97"/>
      <c r="R83" s="28"/>
      <c r="S83" s="28"/>
      <c r="T83" s="28"/>
      <c r="U83" s="28">
        <v>74213606.109999999</v>
      </c>
      <c r="V83" s="110">
        <f t="shared" si="10"/>
        <v>74213606.109999999</v>
      </c>
      <c r="W83" s="99">
        <f t="shared" si="5"/>
        <v>0.72220325136239782</v>
      </c>
      <c r="X83" s="15">
        <f t="shared" si="9"/>
        <v>28546393.890000001</v>
      </c>
    </row>
    <row r="84" spans="1:1028" ht="20.100000000000001" customHeight="1" x14ac:dyDescent="0.25">
      <c r="A84" s="108" t="s">
        <v>535</v>
      </c>
      <c r="B84" s="10" t="s">
        <v>536</v>
      </c>
      <c r="C84" s="10" t="s">
        <v>392</v>
      </c>
      <c r="D84" s="113">
        <v>102760000</v>
      </c>
      <c r="E84" s="96"/>
      <c r="F84" s="15"/>
      <c r="G84" s="28"/>
      <c r="H84" s="15"/>
      <c r="I84" s="96"/>
      <c r="J84" s="15"/>
      <c r="K84" s="15"/>
      <c r="L84" s="15"/>
      <c r="M84" s="83"/>
      <c r="N84" s="97"/>
      <c r="O84" s="97"/>
      <c r="P84" s="97"/>
      <c r="Q84" s="97"/>
      <c r="R84" s="28"/>
      <c r="S84" s="28"/>
      <c r="T84" s="28"/>
      <c r="U84" s="28">
        <v>75408113.400000006</v>
      </c>
      <c r="V84" s="110">
        <f t="shared" si="10"/>
        <v>75408113.400000006</v>
      </c>
      <c r="W84" s="99">
        <f t="shared" si="5"/>
        <v>0.73382749513429357</v>
      </c>
      <c r="X84" s="15">
        <f t="shared" si="9"/>
        <v>27351886.599999994</v>
      </c>
    </row>
    <row r="85" spans="1:1028" ht="20.100000000000001" customHeight="1" x14ac:dyDescent="0.25">
      <c r="A85" s="108"/>
      <c r="B85" s="10"/>
      <c r="C85" s="10"/>
      <c r="D85" s="113"/>
      <c r="E85" s="96"/>
      <c r="F85" s="15"/>
      <c r="G85" s="28"/>
      <c r="H85" s="15"/>
      <c r="I85" s="96"/>
      <c r="J85" s="15"/>
      <c r="K85" s="15"/>
      <c r="L85" s="15"/>
      <c r="M85" s="83"/>
      <c r="N85" s="97"/>
      <c r="O85" s="97"/>
      <c r="P85" s="97"/>
      <c r="Q85" s="97"/>
      <c r="R85" s="28"/>
      <c r="S85" s="28"/>
      <c r="T85" s="28"/>
      <c r="U85" s="28"/>
      <c r="V85" s="110"/>
      <c r="W85" s="99"/>
      <c r="X85" s="15"/>
    </row>
    <row r="86" spans="1:1028" ht="20.100000000000001" customHeight="1" x14ac:dyDescent="0.25">
      <c r="A86" s="108"/>
      <c r="B86" s="10"/>
      <c r="C86" s="10"/>
      <c r="D86" s="113"/>
      <c r="E86" s="96"/>
      <c r="F86" s="15"/>
      <c r="G86" s="28"/>
      <c r="H86" s="15"/>
      <c r="I86" s="96"/>
      <c r="J86" s="15"/>
      <c r="K86" s="15"/>
      <c r="L86" s="15"/>
      <c r="M86" s="83"/>
      <c r="N86" s="97"/>
      <c r="O86" s="97"/>
      <c r="P86" s="97"/>
      <c r="Q86" s="97"/>
      <c r="R86" s="28"/>
      <c r="S86" s="28"/>
      <c r="T86" s="28"/>
      <c r="U86" s="28"/>
      <c r="V86" s="110"/>
      <c r="W86" s="99"/>
      <c r="X86" s="15"/>
    </row>
    <row r="87" spans="1:1028" ht="20.100000000000001" customHeight="1" x14ac:dyDescent="0.25">
      <c r="A87" s="108"/>
      <c r="B87" s="10"/>
      <c r="C87" s="10"/>
      <c r="D87" s="113"/>
      <c r="E87" s="96"/>
      <c r="F87" s="15"/>
      <c r="G87" s="28"/>
      <c r="H87" s="15"/>
      <c r="I87" s="96"/>
      <c r="J87" s="15"/>
      <c r="K87" s="15"/>
      <c r="L87" s="15"/>
      <c r="M87" s="83"/>
      <c r="N87" s="97"/>
      <c r="O87" s="97"/>
      <c r="P87" s="97"/>
      <c r="Q87" s="97"/>
      <c r="R87" s="28"/>
      <c r="S87" s="28"/>
      <c r="T87" s="28"/>
      <c r="U87" s="28"/>
      <c r="V87" s="110"/>
      <c r="W87" s="99"/>
      <c r="X87" s="15"/>
    </row>
    <row r="88" spans="1:1028" ht="20.100000000000001" customHeight="1" x14ac:dyDescent="0.25">
      <c r="A88" s="108"/>
      <c r="B88" s="10"/>
      <c r="C88" s="10"/>
      <c r="D88" s="113"/>
      <c r="E88" s="96"/>
      <c r="F88" s="15"/>
      <c r="G88" s="28"/>
      <c r="H88" s="15"/>
      <c r="I88" s="96"/>
      <c r="J88" s="15"/>
      <c r="K88" s="15"/>
      <c r="L88" s="15"/>
      <c r="M88" s="83"/>
      <c r="N88" s="97"/>
      <c r="O88" s="97"/>
      <c r="P88" s="97"/>
      <c r="Q88" s="97"/>
      <c r="R88" s="28"/>
      <c r="S88" s="28"/>
      <c r="T88" s="28"/>
      <c r="U88" s="28"/>
      <c r="V88" s="110"/>
      <c r="W88" s="99"/>
      <c r="X88" s="15"/>
    </row>
    <row r="89" spans="1:1028" ht="20.100000000000001" customHeight="1" x14ac:dyDescent="0.25">
      <c r="A89" s="108"/>
      <c r="B89" s="10"/>
      <c r="C89" s="10"/>
      <c r="D89" s="113"/>
      <c r="E89" s="96"/>
      <c r="F89" s="15"/>
      <c r="G89" s="28"/>
      <c r="H89" s="15"/>
      <c r="I89" s="96"/>
      <c r="J89" s="15"/>
      <c r="K89" s="15"/>
      <c r="L89" s="15"/>
      <c r="M89" s="83"/>
      <c r="N89" s="97"/>
      <c r="O89" s="97"/>
      <c r="P89" s="97"/>
      <c r="Q89" s="97"/>
      <c r="R89" s="28"/>
      <c r="S89" s="28"/>
      <c r="T89" s="28"/>
      <c r="U89" s="28"/>
      <c r="V89" s="110"/>
      <c r="W89" s="99"/>
      <c r="X89" s="15"/>
    </row>
    <row r="90" spans="1:1028" ht="20.100000000000001" customHeight="1" x14ac:dyDescent="0.25">
      <c r="A90" s="108"/>
      <c r="B90" s="10"/>
      <c r="C90" s="10"/>
      <c r="D90" s="113"/>
      <c r="E90" s="96"/>
      <c r="F90" s="15"/>
      <c r="G90" s="28"/>
      <c r="H90" s="15"/>
      <c r="I90" s="96"/>
      <c r="J90" s="15"/>
      <c r="K90" s="15"/>
      <c r="L90" s="15"/>
      <c r="M90" s="83"/>
      <c r="N90" s="97"/>
      <c r="O90" s="97"/>
      <c r="P90" s="97"/>
      <c r="Q90" s="97"/>
      <c r="R90" s="28"/>
      <c r="S90" s="28"/>
      <c r="T90" s="28"/>
      <c r="U90" s="28"/>
      <c r="V90" s="110"/>
      <c r="W90" s="99"/>
      <c r="X90" s="15"/>
    </row>
    <row r="91" spans="1:1028" ht="20.100000000000001" customHeight="1" x14ac:dyDescent="0.25">
      <c r="A91" s="108"/>
      <c r="B91" s="10"/>
      <c r="C91" s="10"/>
      <c r="D91" s="113"/>
      <c r="E91" s="96"/>
      <c r="F91" s="15"/>
      <c r="G91" s="28"/>
      <c r="H91" s="15"/>
      <c r="I91" s="96"/>
      <c r="J91" s="15"/>
      <c r="K91" s="15"/>
      <c r="L91" s="15"/>
      <c r="M91" s="83"/>
      <c r="N91" s="97"/>
      <c r="O91" s="97"/>
      <c r="P91" s="97"/>
      <c r="Q91" s="97"/>
      <c r="R91" s="28"/>
      <c r="S91" s="28"/>
      <c r="T91" s="28"/>
      <c r="U91" s="28"/>
      <c r="V91" s="110"/>
      <c r="W91" s="99"/>
      <c r="X91" s="15"/>
    </row>
    <row r="92" spans="1:1028" ht="20.100000000000001" customHeight="1" x14ac:dyDescent="0.25">
      <c r="A92" s="108"/>
      <c r="B92" s="10"/>
      <c r="C92" s="10"/>
      <c r="D92" s="113"/>
      <c r="E92" s="96"/>
      <c r="F92" s="15"/>
      <c r="G92" s="28"/>
      <c r="H92" s="15"/>
      <c r="I92" s="96"/>
      <c r="J92" s="15"/>
      <c r="K92" s="15"/>
      <c r="L92" s="15"/>
      <c r="M92" s="83"/>
      <c r="N92" s="97"/>
      <c r="O92" s="97"/>
      <c r="P92" s="97"/>
      <c r="Q92" s="97"/>
      <c r="R92" s="28"/>
      <c r="S92" s="28"/>
      <c r="T92" s="28"/>
      <c r="U92" s="28"/>
      <c r="V92" s="110"/>
      <c r="W92" s="99"/>
      <c r="X92" s="15"/>
    </row>
    <row r="93" spans="1:1028" ht="20.100000000000001" customHeight="1" x14ac:dyDescent="0.25">
      <c r="A93" s="108"/>
      <c r="B93" s="10"/>
      <c r="C93" s="10"/>
      <c r="D93" s="113"/>
      <c r="E93" s="96"/>
      <c r="F93" s="15"/>
      <c r="G93" s="28"/>
      <c r="H93" s="15"/>
      <c r="I93" s="96"/>
      <c r="J93" s="15"/>
      <c r="K93" s="15"/>
      <c r="L93" s="15"/>
      <c r="M93" s="83"/>
      <c r="N93" s="97"/>
      <c r="O93" s="97"/>
      <c r="P93" s="97"/>
      <c r="Q93" s="97"/>
      <c r="R93" s="28"/>
      <c r="S93" s="28"/>
      <c r="T93" s="28"/>
      <c r="U93" s="28"/>
      <c r="V93" s="110"/>
      <c r="W93" s="99"/>
      <c r="X93" s="15"/>
    </row>
    <row r="94" spans="1:1028" ht="20.100000000000001" customHeight="1" x14ac:dyDescent="0.25">
      <c r="A94" s="143" t="s">
        <v>14</v>
      </c>
      <c r="B94" s="143"/>
      <c r="C94" s="143"/>
      <c r="D94" s="100">
        <f>SUM(D8:D80)</f>
        <v>13074779437.859997</v>
      </c>
      <c r="E94" s="100">
        <f>SUM(E8:E71)</f>
        <v>70559612.49000001</v>
      </c>
      <c r="F94" s="100">
        <f t="shared" ref="F94:M94" si="11">SUM(F8:F71)</f>
        <v>196122072</v>
      </c>
      <c r="G94" s="100">
        <f t="shared" si="11"/>
        <v>1334907830</v>
      </c>
      <c r="H94" s="100">
        <f t="shared" si="11"/>
        <v>468293037</v>
      </c>
      <c r="I94" s="100">
        <f t="shared" si="11"/>
        <v>183587705</v>
      </c>
      <c r="J94" s="100">
        <f t="shared" si="11"/>
        <v>1037000000</v>
      </c>
      <c r="K94" s="100">
        <f t="shared" si="11"/>
        <v>2671425231.3100004</v>
      </c>
      <c r="L94" s="100">
        <f t="shared" si="11"/>
        <v>763492494.2700001</v>
      </c>
      <c r="M94" s="100">
        <f t="shared" si="11"/>
        <v>387181843.68000001</v>
      </c>
      <c r="N94" s="100">
        <f t="shared" ref="N94:R94" si="12">SUM(N8:N73)</f>
        <v>236415018.65999997</v>
      </c>
      <c r="O94" s="100">
        <f t="shared" si="12"/>
        <v>107308400</v>
      </c>
      <c r="P94" s="100">
        <f t="shared" si="12"/>
        <v>57053686.080000006</v>
      </c>
      <c r="Q94" s="100">
        <f t="shared" si="12"/>
        <v>327633917.21000004</v>
      </c>
      <c r="R94" s="100">
        <f t="shared" si="12"/>
        <v>592330701.33999991</v>
      </c>
      <c r="S94" s="100">
        <f>SUM(S8:S74)</f>
        <v>1232504447.3399999</v>
      </c>
      <c r="T94" s="100">
        <f>SUM(T8:T79)</f>
        <v>2464048779.1799998</v>
      </c>
      <c r="U94" s="100"/>
      <c r="V94" s="100">
        <f>SUM(V8:V84)</f>
        <v>13033385526.379995</v>
      </c>
      <c r="W94" s="101">
        <f>V94/D94</f>
        <v>0.99683406426267207</v>
      </c>
      <c r="X94" s="100">
        <f>SUM(X8:X84)</f>
        <v>463673911.49000001</v>
      </c>
      <c r="Y94"/>
    </row>
    <row r="95" spans="1:1028" ht="19.5" customHeight="1" x14ac:dyDescent="0.25">
      <c r="A95" t="s">
        <v>482</v>
      </c>
      <c r="B95"/>
      <c r="C95" s="102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/>
      <c r="AMM95"/>
      <c r="AMN95"/>
    </row>
    <row r="96" spans="1:1028" ht="19.5" customHeight="1" x14ac:dyDescent="0.25">
      <c r="A96" t="s">
        <v>483</v>
      </c>
      <c r="B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/>
      <c r="AMM96"/>
      <c r="AMN96"/>
    </row>
    <row r="97" spans="1:4" customFormat="1" ht="19.5" customHeight="1" x14ac:dyDescent="0.25">
      <c r="A97" t="s">
        <v>484</v>
      </c>
      <c r="C97" s="3"/>
    </row>
    <row r="98" spans="1:4" customFormat="1" ht="20.100000000000001" customHeight="1" x14ac:dyDescent="0.25">
      <c r="A98" t="s">
        <v>485</v>
      </c>
      <c r="C98" s="3"/>
    </row>
    <row r="99" spans="1:4" customFormat="1" ht="20.100000000000001" customHeight="1" x14ac:dyDescent="0.25">
      <c r="A99" t="s">
        <v>486</v>
      </c>
      <c r="C99" s="102"/>
      <c r="D99" s="103"/>
    </row>
  </sheetData>
  <mergeCells count="10">
    <mergeCell ref="A94:C94"/>
    <mergeCell ref="A1:X1"/>
    <mergeCell ref="A2:X2"/>
    <mergeCell ref="A3:X3"/>
    <mergeCell ref="A6:A7"/>
    <mergeCell ref="C6:C7"/>
    <mergeCell ref="D6:D7"/>
    <mergeCell ref="E6:W6"/>
    <mergeCell ref="X6:X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Liberações</vt:lpstr>
      <vt:lpstr>Por Empresa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Arruda Soares de Oliveira - SUDENE</dc:creator>
  <cp:keywords/>
  <dc:description/>
  <cp:lastModifiedBy>Patrícia Ribeiro da Fonte</cp:lastModifiedBy>
  <cp:revision>4</cp:revision>
  <dcterms:created xsi:type="dcterms:W3CDTF">2014-10-08T13:02:46Z</dcterms:created>
  <dcterms:modified xsi:type="dcterms:W3CDTF">2024-12-06T12:57:44Z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