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MARCO CGNR\Argentina\"/>
    </mc:Choice>
  </mc:AlternateContent>
  <xr:revisionPtr revIDLastSave="0" documentId="13_ncr:1_{1C184786-408D-4CE8-8C20-1ADA608BACCD}" xr6:coauthVersionLast="47" xr6:coauthVersionMax="47" xr10:uidLastSave="{00000000-0000-0000-0000-000000000000}"/>
  <bookViews>
    <workbookView xWindow="-108" yWindow="-108" windowWidth="23256" windowHeight="12456" tabRatio="749" xr2:uid="{00000000-000D-0000-FFFF-FFFF00000000}"/>
  </bookViews>
  <sheets>
    <sheet name="Graficos_Flex" sheetId="22" r:id="rId1"/>
    <sheet name="Graficos_Comercio" sheetId="23" r:id="rId2"/>
    <sheet name="Tabela_Dados_Flex" sheetId="21" r:id="rId3"/>
    <sheet name="Dados_Importacao_Formatados" sheetId="20" r:id="rId4"/>
    <sheet name="Dados_Exportacao_Formatados" sheetId="19" r:id="rId5"/>
  </sheets>
  <definedNames>
    <definedName name="_xlnm.Print_Area" localSheetId="4">Dados_Exportacao_Formatados!$A$1:$N$37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21" l="1"/>
  <c r="F27" i="21" s="1"/>
  <c r="E27" i="21"/>
  <c r="G27" i="21" s="1"/>
  <c r="D28" i="21"/>
  <c r="E28" i="21"/>
  <c r="H28" i="21"/>
  <c r="I28" i="21"/>
  <c r="G28" i="21" l="1"/>
  <c r="J27" i="21"/>
  <c r="F28" i="21"/>
  <c r="K28" i="21" s="1"/>
  <c r="K27" i="21"/>
  <c r="I27" i="21"/>
  <c r="H27" i="21"/>
  <c r="D26" i="21"/>
  <c r="F26" i="21" s="1"/>
  <c r="K26" i="21" s="1"/>
  <c r="E26" i="21"/>
  <c r="G26" i="21"/>
  <c r="J26" i="21" s="1"/>
  <c r="H26" i="21"/>
  <c r="I26" i="21"/>
  <c r="N26" i="19"/>
  <c r="F3" i="21"/>
  <c r="F4" i="21"/>
  <c r="N26" i="20"/>
  <c r="J28" i="21" l="1"/>
  <c r="D25" i="21"/>
  <c r="E25" i="21"/>
  <c r="F25" i="21"/>
  <c r="G25" i="21"/>
  <c r="H25" i="21"/>
  <c r="I25" i="21"/>
  <c r="J25" i="21"/>
  <c r="K25" i="21"/>
  <c r="M23" i="19"/>
  <c r="M8" i="20" l="1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N10" i="20"/>
  <c r="E10" i="21" s="1"/>
  <c r="N2" i="20" l="1"/>
  <c r="M2" i="20"/>
  <c r="N2" i="19"/>
  <c r="M2" i="19"/>
  <c r="N3" i="20" l="1"/>
  <c r="M4" i="20"/>
  <c r="N4" i="20"/>
  <c r="E4" i="21" s="1"/>
  <c r="M5" i="20"/>
  <c r="N5" i="20"/>
  <c r="E5" i="21" s="1"/>
  <c r="M6" i="20"/>
  <c r="N6" i="20"/>
  <c r="E6" i="21" s="1"/>
  <c r="M7" i="20"/>
  <c r="N7" i="20"/>
  <c r="E7" i="21" s="1"/>
  <c r="N8" i="20"/>
  <c r="E8" i="21" s="1"/>
  <c r="N9" i="20"/>
  <c r="E9" i="21" s="1"/>
  <c r="N11" i="20"/>
  <c r="E11" i="21" s="1"/>
  <c r="N12" i="20"/>
  <c r="E12" i="21" s="1"/>
  <c r="N13" i="20"/>
  <c r="E13" i="21" s="1"/>
  <c r="N14" i="20"/>
  <c r="E14" i="21" s="1"/>
  <c r="N15" i="20"/>
  <c r="E15" i="21" s="1"/>
  <c r="N16" i="20"/>
  <c r="E16" i="21" s="1"/>
  <c r="N17" i="20"/>
  <c r="E17" i="21" s="1"/>
  <c r="N18" i="20"/>
  <c r="E18" i="21" s="1"/>
  <c r="N19" i="20"/>
  <c r="E19" i="21" s="1"/>
  <c r="N20" i="20"/>
  <c r="E20" i="21" s="1"/>
  <c r="N21" i="20"/>
  <c r="E21" i="21" s="1"/>
  <c r="N22" i="20"/>
  <c r="E22" i="21" s="1"/>
  <c r="N23" i="20"/>
  <c r="E23" i="21" s="1"/>
  <c r="N24" i="20"/>
  <c r="E24" i="21" s="1"/>
  <c r="N27" i="20"/>
  <c r="N28" i="20"/>
  <c r="N29" i="20"/>
  <c r="N30" i="20"/>
  <c r="N31" i="20"/>
  <c r="N32" i="20"/>
  <c r="N33" i="20"/>
  <c r="N34" i="20"/>
  <c r="N35" i="20"/>
  <c r="N36" i="20"/>
  <c r="N37" i="20"/>
  <c r="M3" i="20"/>
  <c r="N3" i="19"/>
  <c r="M3" i="19"/>
  <c r="E2" i="21" l="1"/>
  <c r="G2" i="21" s="1"/>
  <c r="D3" i="21"/>
  <c r="M4" i="19"/>
  <c r="N4" i="19"/>
  <c r="D4" i="21" s="1"/>
  <c r="M5" i="19"/>
  <c r="N5" i="19"/>
  <c r="D5" i="21" s="1"/>
  <c r="M6" i="19"/>
  <c r="N6" i="19"/>
  <c r="D6" i="21" s="1"/>
  <c r="I6" i="21" s="1"/>
  <c r="M7" i="19"/>
  <c r="N7" i="19"/>
  <c r="D7" i="21" s="1"/>
  <c r="I7" i="21" s="1"/>
  <c r="M8" i="19"/>
  <c r="N8" i="19"/>
  <c r="D8" i="21" s="1"/>
  <c r="M9" i="19"/>
  <c r="N9" i="19"/>
  <c r="D9" i="21" s="1"/>
  <c r="M10" i="19"/>
  <c r="N10" i="19"/>
  <c r="D10" i="21" s="1"/>
  <c r="M11" i="19"/>
  <c r="N11" i="19"/>
  <c r="D11" i="21" s="1"/>
  <c r="I11" i="21" s="1"/>
  <c r="M12" i="19"/>
  <c r="N12" i="19"/>
  <c r="D12" i="21" s="1"/>
  <c r="M13" i="19"/>
  <c r="N13" i="19"/>
  <c r="D13" i="21" s="1"/>
  <c r="M14" i="19"/>
  <c r="N14" i="19"/>
  <c r="D14" i="21" s="1"/>
  <c r="M15" i="19"/>
  <c r="N15" i="19"/>
  <c r="D15" i="21" s="1"/>
  <c r="M16" i="19"/>
  <c r="N16" i="19"/>
  <c r="D16" i="21" s="1"/>
  <c r="I16" i="21" s="1"/>
  <c r="M17" i="19"/>
  <c r="N17" i="19"/>
  <c r="D17" i="21" s="1"/>
  <c r="M18" i="19"/>
  <c r="N18" i="19"/>
  <c r="D18" i="21" s="1"/>
  <c r="M19" i="19"/>
  <c r="N19" i="19"/>
  <c r="D19" i="21" s="1"/>
  <c r="M20" i="19"/>
  <c r="N20" i="19"/>
  <c r="D20" i="21" s="1"/>
  <c r="M21" i="19"/>
  <c r="N21" i="19"/>
  <c r="D21" i="21" s="1"/>
  <c r="M22" i="19"/>
  <c r="N22" i="19"/>
  <c r="D22" i="21" s="1"/>
  <c r="N23" i="19"/>
  <c r="D23" i="21" s="1"/>
  <c r="M24" i="19"/>
  <c r="N24" i="19"/>
  <c r="D24" i="21" s="1"/>
  <c r="M26" i="19"/>
  <c r="M27" i="19"/>
  <c r="N27" i="19"/>
  <c r="M28" i="19"/>
  <c r="N28" i="19"/>
  <c r="M29" i="19"/>
  <c r="N29" i="19"/>
  <c r="M30" i="19"/>
  <c r="N30" i="19"/>
  <c r="M31" i="19"/>
  <c r="N31" i="19"/>
  <c r="M32" i="19"/>
  <c r="N32" i="19"/>
  <c r="M33" i="19"/>
  <c r="N33" i="19"/>
  <c r="M34" i="19"/>
  <c r="N34" i="19"/>
  <c r="M35" i="19"/>
  <c r="N35" i="19"/>
  <c r="M36" i="19"/>
  <c r="N36" i="19"/>
  <c r="M37" i="19"/>
  <c r="N37" i="19"/>
  <c r="D2" i="21"/>
  <c r="E3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2" i="21"/>
  <c r="H24" i="21" l="1"/>
  <c r="I24" i="21"/>
  <c r="I23" i="21"/>
  <c r="H23" i="21"/>
  <c r="H22" i="21"/>
  <c r="I22" i="21"/>
  <c r="I21" i="21"/>
  <c r="H21" i="21"/>
  <c r="H20" i="21"/>
  <c r="I20" i="21"/>
  <c r="I18" i="21"/>
  <c r="H18" i="21"/>
  <c r="I17" i="21"/>
  <c r="H17" i="21"/>
  <c r="H19" i="21"/>
  <c r="I19" i="21"/>
  <c r="H16" i="21"/>
  <c r="I15" i="21"/>
  <c r="H15" i="21"/>
  <c r="H14" i="21"/>
  <c r="I14" i="21"/>
  <c r="H13" i="21"/>
  <c r="I13" i="21"/>
  <c r="I12" i="21"/>
  <c r="H12" i="21"/>
  <c r="H11" i="21"/>
  <c r="H10" i="21"/>
  <c r="I10" i="21"/>
  <c r="I9" i="21"/>
  <c r="H9" i="21"/>
  <c r="H8" i="21"/>
  <c r="I8" i="21"/>
  <c r="H7" i="21"/>
  <c r="H6" i="21"/>
  <c r="I5" i="21"/>
  <c r="H5" i="21"/>
  <c r="G3" i="21"/>
  <c r="G4" i="21" s="1"/>
  <c r="G5" i="21" s="1"/>
  <c r="I3" i="21"/>
  <c r="H3" i="21"/>
  <c r="H4" i="21"/>
  <c r="I4" i="21"/>
  <c r="I2" i="21"/>
  <c r="H2" i="21"/>
  <c r="F2" i="21"/>
  <c r="G6" i="21" l="1"/>
  <c r="G7" i="21" s="1"/>
  <c r="G8" i="21" s="1"/>
  <c r="G9" i="21" s="1"/>
  <c r="G10" i="21" s="1"/>
  <c r="G11" i="21" s="1"/>
  <c r="G12" i="21" s="1"/>
  <c r="G13" i="21" s="1"/>
  <c r="G14" i="21" s="1"/>
  <c r="G15" i="21" s="1"/>
  <c r="J2" i="21"/>
  <c r="K2" i="21"/>
  <c r="G16" i="21" l="1"/>
  <c r="G17" i="21" s="1"/>
  <c r="G18" i="21" s="1"/>
  <c r="G19" i="21" s="1"/>
  <c r="G20" i="21" s="1"/>
  <c r="G21" i="21" s="1"/>
  <c r="G22" i="21" s="1"/>
  <c r="G23" i="21" s="1"/>
  <c r="G24" i="21" s="1"/>
  <c r="F5" i="21"/>
  <c r="J3" i="21"/>
  <c r="K3" i="21"/>
  <c r="F6" i="21" l="1"/>
  <c r="K5" i="21"/>
  <c r="J5" i="21"/>
  <c r="J4" i="21"/>
  <c r="K4" i="21"/>
  <c r="F7" i="21" l="1"/>
  <c r="F8" i="21" s="1"/>
  <c r="F9" i="21" s="1"/>
  <c r="F10" i="21" s="1"/>
  <c r="F11" i="21" s="1"/>
  <c r="F12" i="21" s="1"/>
  <c r="F13" i="21" s="1"/>
  <c r="F14" i="21" s="1"/>
  <c r="F15" i="21" s="1"/>
  <c r="K6" i="21"/>
  <c r="J6" i="21"/>
  <c r="K15" i="21" l="1"/>
  <c r="F16" i="21"/>
  <c r="F17" i="21" s="1"/>
  <c r="J15" i="21"/>
  <c r="J14" i="21"/>
  <c r="K14" i="21"/>
  <c r="K13" i="21"/>
  <c r="J13" i="21"/>
  <c r="J12" i="21"/>
  <c r="K12" i="21"/>
  <c r="K11" i="21"/>
  <c r="J11" i="21"/>
  <c r="K10" i="21"/>
  <c r="J10" i="21"/>
  <c r="K9" i="21"/>
  <c r="J9" i="21"/>
  <c r="K8" i="21"/>
  <c r="J8" i="21"/>
  <c r="K7" i="21"/>
  <c r="J7" i="21"/>
  <c r="J17" i="21" l="1"/>
  <c r="F18" i="21"/>
  <c r="K17" i="21"/>
  <c r="K16" i="21"/>
  <c r="J16" i="21"/>
  <c r="J18" i="21" l="1"/>
  <c r="F19" i="21"/>
  <c r="F20" i="21" s="1"/>
  <c r="K18" i="21"/>
  <c r="F21" i="21" l="1"/>
  <c r="J20" i="21"/>
  <c r="K20" i="21"/>
  <c r="K19" i="21"/>
  <c r="J19" i="21"/>
  <c r="F22" i="21" l="1"/>
  <c r="K21" i="21"/>
  <c r="J21" i="21"/>
  <c r="K22" i="21" l="1"/>
  <c r="J22" i="21"/>
  <c r="F23" i="21"/>
  <c r="K23" i="21" l="1"/>
  <c r="F24" i="21"/>
  <c r="J23" i="21"/>
  <c r="J24" i="21" l="1"/>
  <c r="K24" i="21"/>
</calcChain>
</file>

<file path=xl/sharedStrings.xml><?xml version="1.0" encoding="utf-8"?>
<sst xmlns="http://schemas.openxmlformats.org/spreadsheetml/2006/main" count="39" uniqueCount="23">
  <si>
    <t>Ano</t>
  </si>
  <si>
    <t>Mês</t>
  </si>
  <si>
    <t>Mês Literal</t>
  </si>
  <si>
    <t>Exportações</t>
  </si>
  <si>
    <t>Importações</t>
  </si>
  <si>
    <t>Exportações Acumuladas</t>
  </si>
  <si>
    <t>Importações Acumuladas</t>
  </si>
  <si>
    <t>Flex do Mês: Brasil</t>
  </si>
  <si>
    <t>Flex do Mês: Argentina</t>
  </si>
  <si>
    <t>Flex Acumulado no Período: Brasil</t>
  </si>
  <si>
    <t>Flex Acumulado no Período: Argentina</t>
  </si>
  <si>
    <t>AUTOMÓVEIS E VEÍCULOS COMERCIAIS LEVES</t>
  </si>
  <si>
    <t>ÔNIBUS</t>
  </si>
  <si>
    <t>CAMINHÕES</t>
  </si>
  <si>
    <t>TRATORES RODOVIÁRIOS</t>
  </si>
  <si>
    <t>CHASSIS COM MOTOR</t>
  </si>
  <si>
    <t>REBOQUES E SEMI-REBOQUES</t>
  </si>
  <si>
    <t>CARROCERIAS E CABINAS</t>
  </si>
  <si>
    <t>MÁQUINAS AGRÍCOLAS</t>
  </si>
  <si>
    <t>MÁQUINAS RODOVIÁRIAS</t>
  </si>
  <si>
    <t>AUTOPEÇAS</t>
  </si>
  <si>
    <t xml:space="preserve">TOTAL AUTOMOTIVO </t>
  </si>
  <si>
    <t>SOMA ABRANGIDA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</si>
</sst>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6"/>
      <name val="Calibri"/>
      <family val="2"/>
      <scheme val="minor"/>
    </font>
    <font>
      <sz val="10"/>
      <name val="Arial"/>
      <family val="2"/>
    </font>
    <font>
      <sz val="11"/>
      <color rgb="FF454545"/>
      <name val="Courier New"/>
      <family val="3"/>
    </font>
    <font>
      <sz val="14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1" applyFont="0" applyAlignment="0">
      <alignment horizontal="center"/>
    </xf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21">
    <xf numFmtId="0" fontId="0" fillId="0" borderId="0" xfId="0"/>
    <xf numFmtId="3" fontId="0" fillId="0" borderId="0" xfId="0" applyNumberFormat="1"/>
    <xf numFmtId="2" fontId="0" fillId="0" borderId="0" xfId="5" applyNumberFormat="1" applyFont="1"/>
    <xf numFmtId="4" fontId="0" fillId="0" borderId="0" xfId="0" applyNumberFormat="1"/>
    <xf numFmtId="17" fontId="0" fillId="0" borderId="0" xfId="0" applyNumberFormat="1"/>
    <xf numFmtId="14" fontId="0" fillId="0" borderId="0" xfId="0" applyNumberFormat="1"/>
    <xf numFmtId="2" fontId="5" fillId="0" borderId="0" xfId="0" applyNumberFormat="1" applyFont="1"/>
    <xf numFmtId="0" fontId="0" fillId="0" borderId="0" xfId="0" applyAlignment="1">
      <alignment horizontal="justify" vertical="center"/>
    </xf>
    <xf numFmtId="0" fontId="6" fillId="0" borderId="1" xfId="0" applyFont="1" applyBorder="1"/>
    <xf numFmtId="3" fontId="6" fillId="0" borderId="1" xfId="0" applyNumberFormat="1" applyFont="1" applyBorder="1"/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3" fontId="6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3" fontId="6" fillId="5" borderId="1" xfId="0" applyNumberFormat="1" applyFont="1" applyFill="1" applyBorder="1"/>
  </cellXfs>
  <cellStyles count="9">
    <cellStyle name="Estilo 1" xfId="4" xr:uid="{00000000-0005-0000-0000-000000000000}"/>
    <cellStyle name="Normal" xfId="0" builtinId="0"/>
    <cellStyle name="Normal 2" xfId="1" xr:uid="{00000000-0005-0000-0000-000002000000}"/>
    <cellStyle name="Normal 3" xfId="6" xr:uid="{00000000-0005-0000-0000-000003000000}"/>
    <cellStyle name="Normal 4" xfId="8" xr:uid="{6C64B015-76A3-498A-94C3-2B8A43463AE0}"/>
    <cellStyle name="Porcentagem" xfId="5" builtinId="5"/>
    <cellStyle name="Porcentagem 2" xfId="3" xr:uid="{00000000-0005-0000-0000-000005000000}"/>
    <cellStyle name="Vírgula 2" xfId="2" xr:uid="{00000000-0005-0000-0000-000006000000}"/>
    <cellStyle name="Vírgula 3" xfId="7" xr:uid="{437991F1-1D7C-4E89-BAC7-27BFA50F44B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Flex Acumulado com </a:t>
            </a:r>
          </a:p>
        </c:rich>
      </c:tx>
      <c:layout>
        <c:manualLayout>
          <c:xMode val="edge"/>
          <c:yMode val="edge"/>
          <c:x val="0.21275042954305409"/>
          <c:y val="3.088395712674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8321306736131E-2"/>
          <c:y val="0.12894270126683985"/>
          <c:w val="0.87030262819293103"/>
          <c:h val="0.67175424006313345"/>
        </c:manualLayout>
      </c:layout>
      <c:lineChart>
        <c:grouping val="standard"/>
        <c:varyColors val="0"/>
        <c:ser>
          <c:idx val="3"/>
          <c:order val="0"/>
          <c:tx>
            <c:strRef>
              <c:f>Tabela_Dados_Flex!$J$1</c:f>
              <c:strCache>
                <c:ptCount val="1"/>
                <c:pt idx="0">
                  <c:v>Flex Acumulado no Período: Brasil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6.8706595009059715E-3"/>
                  <c:y val="4.290149358716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7-405F-AF19-A2346AD1D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Tabela_Dados_Flex!$J$2:$J$37</c:f>
              <c:numCache>
                <c:formatCode>#,##0.00</c:formatCode>
                <c:ptCount val="36"/>
                <c:pt idx="0">
                  <c:v>0.56804926669905764</c:v>
                </c:pt>
                <c:pt idx="1">
                  <c:v>0.68781404702931292</c:v>
                </c:pt>
                <c:pt idx="2">
                  <c:v>0.71564471881344172</c:v>
                </c:pt>
                <c:pt idx="3">
                  <c:v>0.779085179633906</c:v>
                </c:pt>
                <c:pt idx="4">
                  <c:v>0.74139471922893141</c:v>
                </c:pt>
                <c:pt idx="5">
                  <c:v>0.77459878500773882</c:v>
                </c:pt>
                <c:pt idx="6">
                  <c:v>0.75520942124897217</c:v>
                </c:pt>
                <c:pt idx="7">
                  <c:v>0.77049432584601474</c:v>
                </c:pt>
                <c:pt idx="8">
                  <c:v>0.76934502632759472</c:v>
                </c:pt>
                <c:pt idx="9">
                  <c:v>0.78893664096650196</c:v>
                </c:pt>
                <c:pt idx="10">
                  <c:v>0.79167664627862722</c:v>
                </c:pt>
                <c:pt idx="11">
                  <c:v>0.82768077689723463</c:v>
                </c:pt>
                <c:pt idx="12">
                  <c:v>0.85171878061827344</c:v>
                </c:pt>
                <c:pt idx="13">
                  <c:v>0.86453836470123413</c:v>
                </c:pt>
                <c:pt idx="14">
                  <c:v>0.87751087303591813</c:v>
                </c:pt>
                <c:pt idx="15">
                  <c:v>0.8961508464607818</c:v>
                </c:pt>
                <c:pt idx="16">
                  <c:v>0.90747818784296364</c:v>
                </c:pt>
                <c:pt idx="17">
                  <c:v>0.93399101525026118</c:v>
                </c:pt>
                <c:pt idx="18">
                  <c:v>0.92293484559410222</c:v>
                </c:pt>
                <c:pt idx="19">
                  <c:v>0.91148439064959974</c:v>
                </c:pt>
                <c:pt idx="20">
                  <c:v>0.90875290069264847</c:v>
                </c:pt>
                <c:pt idx="21">
                  <c:v>0.91250752685239345</c:v>
                </c:pt>
                <c:pt idx="22">
                  <c:v>0.90861502580882347</c:v>
                </c:pt>
                <c:pt idx="23">
                  <c:v>0.91282225010173779</c:v>
                </c:pt>
                <c:pt idx="24">
                  <c:v>0.90798246412676342</c:v>
                </c:pt>
                <c:pt idx="25">
                  <c:v>0.91047507645557579</c:v>
                </c:pt>
                <c:pt idx="26">
                  <c:v>0.91554887433444676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0-4FC1-97F7-95C8C4087A29}"/>
            </c:ext>
          </c:extLst>
        </c:ser>
        <c:ser>
          <c:idx val="4"/>
          <c:order val="1"/>
          <c:tx>
            <c:strRef>
              <c:f>Tabela_Dados_Flex!$K$1</c:f>
              <c:strCache>
                <c:ptCount val="1"/>
                <c:pt idx="0">
                  <c:v>Flex Acumulado no Período: Argentina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1140399134894064E-3"/>
                  <c:y val="-2.710466574052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61-4022-AF57-D10DC335B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Tabela_Dados_Flex!$K$2:$K$37</c:f>
              <c:numCache>
                <c:formatCode>#,##0.00</c:formatCode>
                <c:ptCount val="36"/>
                <c:pt idx="0">
                  <c:v>1.7604106872824854</c:v>
                </c:pt>
                <c:pt idx="1">
                  <c:v>1.4538813278371188</c:v>
                </c:pt>
                <c:pt idx="2">
                  <c:v>1.3973414093770258</c:v>
                </c:pt>
                <c:pt idx="3">
                  <c:v>1.2835566971892629</c:v>
                </c:pt>
                <c:pt idx="4">
                  <c:v>1.348809175549597</c:v>
                </c:pt>
                <c:pt idx="5">
                  <c:v>1.2909909224683451</c:v>
                </c:pt>
                <c:pt idx="6">
                  <c:v>1.3241360235498532</c:v>
                </c:pt>
                <c:pt idx="7">
                  <c:v>1.2978680912438705</c:v>
                </c:pt>
                <c:pt idx="8">
                  <c:v>1.2998069341832466</c:v>
                </c:pt>
                <c:pt idx="9">
                  <c:v>1.2675289092606103</c:v>
                </c:pt>
                <c:pt idx="10">
                  <c:v>1.2631419717893944</c:v>
                </c:pt>
                <c:pt idx="11">
                  <c:v>1.2081952703417209</c:v>
                </c:pt>
                <c:pt idx="12">
                  <c:v>1.174096453848402</c:v>
                </c:pt>
                <c:pt idx="13">
                  <c:v>1.1566866675090566</c:v>
                </c:pt>
                <c:pt idx="14">
                  <c:v>1.1395870190648545</c:v>
                </c:pt>
                <c:pt idx="15">
                  <c:v>1.1158835635198643</c:v>
                </c:pt>
                <c:pt idx="16">
                  <c:v>1.1019548606197982</c:v>
                </c:pt>
                <c:pt idx="17">
                  <c:v>1.0706741110695286</c:v>
                </c:pt>
                <c:pt idx="18">
                  <c:v>1.083500102714499</c:v>
                </c:pt>
                <c:pt idx="19">
                  <c:v>1.097111492262985</c:v>
                </c:pt>
                <c:pt idx="20">
                  <c:v>1.1004091422847764</c:v>
                </c:pt>
                <c:pt idx="21">
                  <c:v>1.0958813714659466</c:v>
                </c:pt>
                <c:pt idx="22">
                  <c:v>1.100576120353973</c:v>
                </c:pt>
                <c:pt idx="23">
                  <c:v>1.0955035330137339</c:v>
                </c:pt>
                <c:pt idx="24">
                  <c:v>1.1013428557364628</c:v>
                </c:pt>
                <c:pt idx="25">
                  <c:v>1.0983277037005112</c:v>
                </c:pt>
                <c:pt idx="26">
                  <c:v>1.0922409802829418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0-4FC1-97F7-95C8C408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8296"/>
        <c:axId val="233058688"/>
      </c:lineChart>
      <c:dateAx>
        <c:axId val="2330582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/>
            </a:pPr>
            <a:endParaRPr lang="pt-BR"/>
          </a:p>
        </c:txPr>
        <c:crossAx val="233058688"/>
        <c:crosses val="autoZero"/>
        <c:auto val="0"/>
        <c:lblOffset val="100"/>
        <c:baseTimeUnit val="months"/>
      </c:dateAx>
      <c:valAx>
        <c:axId val="233058688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pt-BR"/>
          </a:p>
        </c:txPr>
        <c:crossAx val="233058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42666063952936"/>
          <c:y val="0.9364115305368903"/>
          <c:w val="0.68134461305636496"/>
          <c:h val="4.9551115816110124E-2"/>
        </c:manualLayout>
      </c:layout>
      <c:overlay val="1"/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800"/>
              <a:t>Flex mensal com </a:t>
            </a:r>
          </a:p>
        </c:rich>
      </c:tx>
      <c:layout>
        <c:manualLayout>
          <c:xMode val="edge"/>
          <c:yMode val="edge"/>
          <c:x val="0.20848957859047096"/>
          <c:y val="1.83588824050475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61325513060699E-2"/>
          <c:y val="0.10396498152833265"/>
          <c:w val="0.87463541188134353"/>
          <c:h val="0.71342509611783478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Tabela_Dados_Flex!$H$1</c:f>
              <c:strCache>
                <c:ptCount val="1"/>
                <c:pt idx="0">
                  <c:v>Flex do Mês: Brasil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1.8310559550091708E-3"/>
                  <c:y val="2.933518467728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7-4DFE-9C56-BD6F5742D91D}"/>
                </c:ext>
              </c:extLst>
            </c:dLbl>
            <c:dLbl>
              <c:idx val="3"/>
              <c:layout>
                <c:manualLayout>
                  <c:x val="-1.7880143016276794E-2"/>
                  <c:y val="4.45570344506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7-4DFE-9C56-BD6F5742D91D}"/>
                </c:ext>
              </c:extLst>
            </c:dLbl>
            <c:dLbl>
              <c:idx val="5"/>
              <c:layout>
                <c:manualLayout>
                  <c:x val="-1.7880143016276794E-2"/>
                  <c:y val="6.5019445556380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27-4DFE-9C56-BD6F5742D91D}"/>
                </c:ext>
              </c:extLst>
            </c:dLbl>
            <c:dLbl>
              <c:idx val="11"/>
              <c:layout>
                <c:manualLayout>
                  <c:x val="-1.8036566211253758E-2"/>
                  <c:y val="-3.01093897900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27-4DFE-9C56-BD6F5742D91D}"/>
                </c:ext>
              </c:extLst>
            </c:dLbl>
            <c:dLbl>
              <c:idx val="12"/>
              <c:layout>
                <c:manualLayout>
                  <c:x val="-1.1910263046802833E-2"/>
                  <c:y val="-2.9778447406053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27-4DFE-9C56-BD6F5742D91D}"/>
                </c:ext>
              </c:extLst>
            </c:dLbl>
            <c:dLbl>
              <c:idx val="14"/>
              <c:layout>
                <c:manualLayout>
                  <c:x val="-1.5360341243328395E-2"/>
                  <c:y val="6.729304679035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27-4DFE-9C56-BD6F5742D91D}"/>
                </c:ext>
              </c:extLst>
            </c:dLbl>
            <c:dLbl>
              <c:idx val="15"/>
              <c:layout>
                <c:manualLayout>
                  <c:x val="-1.4520407319012323E-2"/>
                  <c:y val="-3.04718062705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27-4DFE-9C56-BD6F5742D91D}"/>
                </c:ext>
              </c:extLst>
            </c:dLbl>
            <c:dLbl>
              <c:idx val="16"/>
              <c:layout>
                <c:manualLayout>
                  <c:x val="-1.956001086490906E-2"/>
                  <c:y val="7.638745172625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27-4DFE-9C56-BD6F5742D91D}"/>
                </c:ext>
              </c:extLst>
            </c:dLbl>
            <c:dLbl>
              <c:idx val="17"/>
              <c:layout>
                <c:manualLayout>
                  <c:x val="-1.8720076940592991E-2"/>
                  <c:y val="-2.592460380260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27-4DFE-9C56-BD6F5742D91D}"/>
                </c:ext>
              </c:extLst>
            </c:dLbl>
            <c:dLbl>
              <c:idx val="19"/>
              <c:layout>
                <c:manualLayout>
                  <c:x val="-6.2589653668889333E-3"/>
                  <c:y val="2.165078840914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B-49A7-AD6A-2FEA70FC8C20}"/>
                </c:ext>
              </c:extLst>
            </c:dLbl>
            <c:dLbl>
              <c:idx val="20"/>
              <c:layout>
                <c:manualLayout>
                  <c:x val="-1.130037158736495E-2"/>
                  <c:y val="3.423231239164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B-49A7-AD6A-2FEA70FC8C20}"/>
                </c:ext>
              </c:extLst>
            </c:dLbl>
            <c:dLbl>
              <c:idx val="21"/>
              <c:layout>
                <c:manualLayout>
                  <c:x val="-1.2308652831460227E-2"/>
                  <c:y val="3.003847106414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07-4969-BCB6-0F83991B45AD}"/>
                </c:ext>
              </c:extLst>
            </c:dLbl>
            <c:dLbl>
              <c:idx val="26"/>
              <c:layout>
                <c:manualLayout>
                  <c:x val="-1.8358340296031374E-2"/>
                  <c:y val="4.052307438289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55-4299-8A92-9235D04BDA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Tabela_Dados_Flex!$H$2:$H$37</c:f>
              <c:numCache>
                <c:formatCode>0.00</c:formatCode>
                <c:ptCount val="36"/>
                <c:pt idx="0">
                  <c:v>0.56804926669905764</c:v>
                </c:pt>
                <c:pt idx="1">
                  <c:v>0.81154415673045877</c:v>
                </c:pt>
                <c:pt idx="2">
                  <c:v>0.7620534791706316</c:v>
                </c:pt>
                <c:pt idx="3">
                  <c:v>0.96410592127437489</c:v>
                </c:pt>
                <c:pt idx="4">
                  <c:v>0.62438357275999279</c:v>
                </c:pt>
                <c:pt idx="5">
                  <c:v>0.95117906932621621</c:v>
                </c:pt>
                <c:pt idx="6">
                  <c:v>0.61188873139698841</c:v>
                </c:pt>
                <c:pt idx="7">
                  <c:v>0.8905114207874576</c:v>
                </c:pt>
                <c:pt idx="8">
                  <c:v>0.7618406687505056</c:v>
                </c:pt>
                <c:pt idx="9">
                  <c:v>0.96560843395748353</c:v>
                </c:pt>
                <c:pt idx="10">
                  <c:v>0.81466616668657765</c:v>
                </c:pt>
                <c:pt idx="11">
                  <c:v>1.2000076317608883</c:v>
                </c:pt>
                <c:pt idx="12">
                  <c:v>1.1573397576090232</c:v>
                </c:pt>
                <c:pt idx="13">
                  <c:v>1.0155627238064708</c:v>
                </c:pt>
                <c:pt idx="14">
                  <c:v>1.0572628450563444</c:v>
                </c:pt>
                <c:pt idx="15">
                  <c:v>1.1833711315013953</c:v>
                </c:pt>
                <c:pt idx="16">
                  <c:v>1.0637331596209616</c:v>
                </c:pt>
                <c:pt idx="17">
                  <c:v>1.3919818949954648</c:v>
                </c:pt>
                <c:pt idx="18">
                  <c:v>0.68640203128119426</c:v>
                </c:pt>
                <c:pt idx="19">
                  <c:v>0.70537523997834506</c:v>
                </c:pt>
                <c:pt idx="20">
                  <c:v>0.86402890526994425</c:v>
                </c:pt>
                <c:pt idx="21">
                  <c:v>0.97372989292463763</c:v>
                </c:pt>
                <c:pt idx="22">
                  <c:v>0.84127438414353861</c:v>
                </c:pt>
                <c:pt idx="23">
                  <c:v>0.97533427189583932</c:v>
                </c:pt>
                <c:pt idx="24">
                  <c:v>0.80583581790692993</c:v>
                </c:pt>
                <c:pt idx="25">
                  <c:v>0.95152625416171788</c:v>
                </c:pt>
                <c:pt idx="26">
                  <c:v>1.0217154150090615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27-4DFE-9C56-BD6F5742D91D}"/>
            </c:ext>
          </c:extLst>
        </c:ser>
        <c:ser>
          <c:idx val="2"/>
          <c:order val="1"/>
          <c:tx>
            <c:strRef>
              <c:f>Tabela_Dados_Flex!$I$1</c:f>
              <c:strCache>
                <c:ptCount val="1"/>
                <c:pt idx="0">
                  <c:v>Flex do Mês: Argentina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1.5286797422553551E-3"/>
                  <c:y val="9.31603630028145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27-4DFE-9C56-BD6F5742D91D}"/>
                </c:ext>
              </c:extLst>
            </c:dLbl>
            <c:dLbl>
              <c:idx val="1"/>
              <c:layout>
                <c:manualLayout>
                  <c:x val="-2.0309602289964097E-2"/>
                  <c:y val="3.4325649874003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27-4DFE-9C56-BD6F5742D91D}"/>
                </c:ext>
              </c:extLst>
            </c:dLbl>
            <c:dLbl>
              <c:idx val="3"/>
              <c:layout>
                <c:manualLayout>
                  <c:x val="-1.6592595721919172E-2"/>
                  <c:y val="-4.6634239462249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27-4DFE-9C56-BD6F5742D91D}"/>
                </c:ext>
              </c:extLst>
            </c:dLbl>
            <c:dLbl>
              <c:idx val="5"/>
              <c:layout>
                <c:manualLayout>
                  <c:x val="8.4747348867610572E-4"/>
                  <c:y val="1.0624878711430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27-4DFE-9C56-BD6F5742D91D}"/>
                </c:ext>
              </c:extLst>
            </c:dLbl>
            <c:dLbl>
              <c:idx val="7"/>
              <c:layout>
                <c:manualLayout>
                  <c:x val="-1.4430064819751173E-2"/>
                  <c:y val="-4.979759578306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27-4DFE-9C56-BD6F5742D91D}"/>
                </c:ext>
              </c:extLst>
            </c:dLbl>
            <c:dLbl>
              <c:idx val="11"/>
              <c:layout>
                <c:manualLayout>
                  <c:x val="-1.3180969553051248E-2"/>
                  <c:y val="3.235612683830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27-4DFE-9C56-BD6F5742D91D}"/>
                </c:ext>
              </c:extLst>
            </c:dLbl>
            <c:dLbl>
              <c:idx val="12"/>
              <c:layout>
                <c:manualLayout>
                  <c:x val="-9.9788351573499717E-3"/>
                  <c:y val="2.786300653076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27-4DFE-9C56-BD6F5742D91D}"/>
                </c:ext>
              </c:extLst>
            </c:dLbl>
            <c:dLbl>
              <c:idx val="14"/>
              <c:layout>
                <c:manualLayout>
                  <c:x val="-1.956001086490906E-2"/>
                  <c:y val="-8.548167763843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27-4DFE-9C56-BD6F5742D91D}"/>
                </c:ext>
              </c:extLst>
            </c:dLbl>
            <c:dLbl>
              <c:idx val="15"/>
              <c:layout>
                <c:manualLayout>
                  <c:x val="-1.2840539470379995E-2"/>
                  <c:y val="3.501918776222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27-4DFE-9C56-BD6F5742D91D}"/>
                </c:ext>
              </c:extLst>
            </c:dLbl>
            <c:dLbl>
              <c:idx val="16"/>
              <c:layout>
                <c:manualLayout>
                  <c:x val="-1.8720076940592991E-2"/>
                  <c:y val="-7.866087393650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27-4DFE-9C56-BD6F5742D91D}"/>
                </c:ext>
              </c:extLst>
            </c:dLbl>
            <c:dLbl>
              <c:idx val="17"/>
              <c:layout>
                <c:manualLayout>
                  <c:x val="-2.846798730867665E-2"/>
                  <c:y val="2.3651118632873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27-4DFE-9C56-BD6F5742D91D}"/>
                </c:ext>
              </c:extLst>
            </c:dLbl>
            <c:dLbl>
              <c:idx val="19"/>
              <c:layout>
                <c:manualLayout>
                  <c:x val="-5.250684122793804E-3"/>
                  <c:y val="-1.535986130603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B-49A7-AD6A-2FEA70FC8C20}"/>
                </c:ext>
              </c:extLst>
            </c:dLbl>
            <c:dLbl>
              <c:idx val="20"/>
              <c:layout>
                <c:manualLayout>
                  <c:x val="-9.2838090991746169E-3"/>
                  <c:y val="-3.00383059522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B-49A7-AD6A-2FEA70FC8C20}"/>
                </c:ext>
              </c:extLst>
            </c:dLbl>
            <c:dLbl>
              <c:idx val="21"/>
              <c:layout>
                <c:manualLayout>
                  <c:x val="-6.2589653668889333E-3"/>
                  <c:y val="-3.4232147279782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7-4969-BCB6-0F83991B45AD}"/>
                </c:ext>
              </c:extLst>
            </c:dLbl>
            <c:dLbl>
              <c:idx val="26"/>
              <c:layout>
                <c:manualLayout>
                  <c:x val="-1.6341777807840966E-2"/>
                  <c:y val="-4.2619829934780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5-4299-8A92-9235D04BDA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Tabela_Dados_Flex!$I$2:$I$37</c:f>
              <c:numCache>
                <c:formatCode>0.00</c:formatCode>
                <c:ptCount val="36"/>
                <c:pt idx="0">
                  <c:v>1.7604106872824854</c:v>
                </c:pt>
                <c:pt idx="1">
                  <c:v>1.2322188407206212</c:v>
                </c:pt>
                <c:pt idx="2">
                  <c:v>1.3122438612685472</c:v>
                </c:pt>
                <c:pt idx="3">
                  <c:v>1.0372304307375062</c:v>
                </c:pt>
                <c:pt idx="4">
                  <c:v>1.6015796116794871</c:v>
                </c:pt>
                <c:pt idx="5">
                  <c:v>1.0513267503966071</c:v>
                </c:pt>
                <c:pt idx="6">
                  <c:v>1.6342840596474528</c:v>
                </c:pt>
                <c:pt idx="7">
                  <c:v>1.1229502246200551</c:v>
                </c:pt>
                <c:pt idx="8">
                  <c:v>1.3126104197615223</c:v>
                </c:pt>
                <c:pt idx="9">
                  <c:v>1.0356164723018884</c:v>
                </c:pt>
                <c:pt idx="10">
                  <c:v>1.2274966616905363</c:v>
                </c:pt>
                <c:pt idx="11">
                  <c:v>0.83332803353308871</c:v>
                </c:pt>
                <c:pt idx="12">
                  <c:v>0.86405050325578092</c:v>
                </c:pt>
                <c:pt idx="13">
                  <c:v>0.98467576306056248</c:v>
                </c:pt>
                <c:pt idx="14">
                  <c:v>0.94583859129818126</c:v>
                </c:pt>
                <c:pt idx="15">
                  <c:v>0.84504343006175564</c:v>
                </c:pt>
                <c:pt idx="16">
                  <c:v>0.94008538791469898</c:v>
                </c:pt>
                <c:pt idx="17">
                  <c:v>0.71840014844680011</c:v>
                </c:pt>
                <c:pt idx="18">
                  <c:v>1.4568721455172033</c:v>
                </c:pt>
                <c:pt idx="19">
                  <c:v>1.4176851458958211</c:v>
                </c:pt>
                <c:pt idx="20">
                  <c:v>1.1573686874371119</c:v>
                </c:pt>
                <c:pt idx="21">
                  <c:v>1.0269788442013001</c:v>
                </c:pt>
                <c:pt idx="22">
                  <c:v>1.1886728264263655</c:v>
                </c:pt>
                <c:pt idx="23">
                  <c:v>1.0252895123394115</c:v>
                </c:pt>
                <c:pt idx="24">
                  <c:v>1.2409475699372488</c:v>
                </c:pt>
                <c:pt idx="25">
                  <c:v>1.0509431512018415</c:v>
                </c:pt>
                <c:pt idx="26">
                  <c:v>0.97874612177710074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B27-4DFE-9C56-BD6F574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6728"/>
        <c:axId val="233059864"/>
      </c:lineChart>
      <c:dateAx>
        <c:axId val="2330567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9864"/>
        <c:crosses val="autoZero"/>
        <c:auto val="0"/>
        <c:lblOffset val="100"/>
        <c:baseTimeUnit val="months"/>
      </c:dateAx>
      <c:valAx>
        <c:axId val="233059864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672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172578908650705"/>
          <c:y val="0.94459770863961312"/>
          <c:w val="0.68134461305636496"/>
          <c:h val="4.9551115816110124E-2"/>
        </c:manualLayout>
      </c:layout>
      <c:overlay val="1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Acumulado</a:t>
            </a:r>
            <a:r>
              <a:rPr lang="en-US" sz="1800" baseline="0"/>
              <a:t> mensalmente com a Argentina</a:t>
            </a:r>
            <a:r>
              <a:rPr lang="en-US" sz="1800"/>
              <a:t> </a:t>
            </a:r>
          </a:p>
        </c:rich>
      </c:tx>
      <c:layout>
        <c:manualLayout>
          <c:xMode val="edge"/>
          <c:yMode val="edge"/>
          <c:x val="0.17681515177308402"/>
          <c:y val="2.019155573537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35131126747918E-2"/>
          <c:y val="0.11078575083774904"/>
          <c:w val="0.88688140262335613"/>
          <c:h val="0.67932105021525779"/>
        </c:manualLayout>
      </c:layout>
      <c:lineChart>
        <c:grouping val="standard"/>
        <c:varyColors val="0"/>
        <c:ser>
          <c:idx val="0"/>
          <c:order val="0"/>
          <c:tx>
            <c:strRef>
              <c:f>Tabela_Dados_Flex!$F$1</c:f>
              <c:strCache>
                <c:ptCount val="1"/>
                <c:pt idx="0">
                  <c:v>Exportações Acumuladas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Tabela_Dados_Flex!$F$2:$F$37</c:f>
              <c:numCache>
                <c:formatCode>#,##0</c:formatCode>
                <c:ptCount val="36"/>
                <c:pt idx="0">
                  <c:v>362781683</c:v>
                </c:pt>
                <c:pt idx="1">
                  <c:v>713936860</c:v>
                </c:pt>
                <c:pt idx="2">
                  <c:v>1142074614</c:v>
                </c:pt>
                <c:pt idx="3">
                  <c:v>1533672546</c:v>
                </c:pt>
                <c:pt idx="4">
                  <c:v>2027683810</c:v>
                </c:pt>
                <c:pt idx="5">
                  <c:v>2408968430</c:v>
                </c:pt>
                <c:pt idx="6">
                  <c:v>2734869493</c:v>
                </c:pt>
                <c:pt idx="7">
                  <c:v>3083171702</c:v>
                </c:pt>
                <c:pt idx="8">
                  <c:v>3555362388</c:v>
                </c:pt>
                <c:pt idx="9">
                  <c:v>3949626173</c:v>
                </c:pt>
                <c:pt idx="10">
                  <c:v>4420362252</c:v>
                </c:pt>
                <c:pt idx="11">
                  <c:v>4847812751</c:v>
                </c:pt>
                <c:pt idx="12">
                  <c:v>5229107720</c:v>
                </c:pt>
                <c:pt idx="13">
                  <c:v>5672976421</c:v>
                </c:pt>
                <c:pt idx="14">
                  <c:v>6082389086</c:v>
                </c:pt>
                <c:pt idx="15">
                  <c:v>6477122943</c:v>
                </c:pt>
                <c:pt idx="16">
                  <c:v>6946666932</c:v>
                </c:pt>
                <c:pt idx="17">
                  <c:v>7348805467</c:v>
                </c:pt>
                <c:pt idx="18">
                  <c:v>7692308081</c:v>
                </c:pt>
                <c:pt idx="19">
                  <c:v>8119656536</c:v>
                </c:pt>
                <c:pt idx="20">
                  <c:v>8615559464</c:v>
                </c:pt>
                <c:pt idx="21">
                  <c:v>9143931806</c:v>
                </c:pt>
                <c:pt idx="22">
                  <c:v>9672479845</c:v>
                </c:pt>
                <c:pt idx="23">
                  <c:v>10323463304</c:v>
                </c:pt>
                <c:pt idx="24">
                  <c:v>10812596866</c:v>
                </c:pt>
                <c:pt idx="25">
                  <c:v>11469133749</c:v>
                </c:pt>
                <c:pt idx="26">
                  <c:v>12017254335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2B-49A8-A6BC-23AB0A35D08D}"/>
            </c:ext>
          </c:extLst>
        </c:ser>
        <c:ser>
          <c:idx val="3"/>
          <c:order val="1"/>
          <c:tx>
            <c:strRef>
              <c:f>Tabela_Dados_Flex!$G$1</c:f>
              <c:strCache>
                <c:ptCount val="1"/>
                <c:pt idx="0">
                  <c:v>Importações Acumuladas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Tabela_Dados_Flex!$G$2:$G$37</c:f>
              <c:numCache>
                <c:formatCode>#,##0</c:formatCode>
                <c:ptCount val="36"/>
                <c:pt idx="0">
                  <c:v>206077869</c:v>
                </c:pt>
                <c:pt idx="1">
                  <c:v>491055801</c:v>
                </c:pt>
                <c:pt idx="2">
                  <c:v>817319666</c:v>
                </c:pt>
                <c:pt idx="3">
                  <c:v>1194861551</c:v>
                </c:pt>
                <c:pt idx="4">
                  <c:v>1503314069</c:v>
                </c:pt>
                <c:pt idx="5">
                  <c:v>1865984019</c:v>
                </c:pt>
                <c:pt idx="6">
                  <c:v>2065399207</c:v>
                </c:pt>
                <c:pt idx="7">
                  <c:v>2375566302</c:v>
                </c:pt>
                <c:pt idx="8">
                  <c:v>2735300370</c:v>
                </c:pt>
                <c:pt idx="9">
                  <c:v>3116004806</c:v>
                </c:pt>
                <c:pt idx="10">
                  <c:v>3499497563</c:v>
                </c:pt>
                <c:pt idx="11">
                  <c:v>4012441424</c:v>
                </c:pt>
                <c:pt idx="12">
                  <c:v>4453729251</c:v>
                </c:pt>
                <c:pt idx="13">
                  <c:v>4904505758</c:v>
                </c:pt>
                <c:pt idx="14">
                  <c:v>5337362557</c:v>
                </c:pt>
                <c:pt idx="15">
                  <c:v>5804479208</c:v>
                </c:pt>
                <c:pt idx="16">
                  <c:v>6303948719</c:v>
                </c:pt>
                <c:pt idx="17">
                  <c:v>6863718279</c:v>
                </c:pt>
                <c:pt idx="18">
                  <c:v>7099499171</c:v>
                </c:pt>
                <c:pt idx="19">
                  <c:v>7400940190</c:v>
                </c:pt>
                <c:pt idx="20">
                  <c:v>7829414654</c:v>
                </c:pt>
                <c:pt idx="21">
                  <c:v>8343906598</c:v>
                </c:pt>
                <c:pt idx="22">
                  <c:v>8788560524</c:v>
                </c:pt>
                <c:pt idx="23">
                  <c:v>9423487002</c:v>
                </c:pt>
                <c:pt idx="24">
                  <c:v>9817648346</c:v>
                </c:pt>
                <c:pt idx="25">
                  <c:v>10442360427</c:v>
                </c:pt>
                <c:pt idx="26">
                  <c:v>11002383679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2B-49A8-A6BC-23AB0A35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9584"/>
        <c:axId val="287668800"/>
      </c:lineChart>
      <c:dateAx>
        <c:axId val="28766958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800"/>
        <c:crosses val="autoZero"/>
        <c:auto val="0"/>
        <c:lblOffset val="100"/>
        <c:baseTimeUnit val="months"/>
      </c:dateAx>
      <c:valAx>
        <c:axId val="287668800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584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5818074863675471E-2"/>
                <c:y val="0.4379711044435131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en-US" sz="1200" b="1"/>
                    <a:t>US$ Bilhões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25746476194145207"/>
          <c:y val="0.92409147381468781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Mensal com</a:t>
            </a:r>
            <a:r>
              <a:rPr lang="en-US" sz="1800" baseline="0"/>
              <a:t> a Argentina</a:t>
            </a:r>
            <a:endParaRPr lang="en-US" sz="1800"/>
          </a:p>
        </c:rich>
      </c:tx>
      <c:layout>
        <c:manualLayout>
          <c:xMode val="edge"/>
          <c:yMode val="edge"/>
          <c:x val="0.26313383182326949"/>
          <c:y val="3.821350798409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20378987437031E-2"/>
          <c:y val="0.11305938646423142"/>
          <c:w val="0.88688140262335613"/>
          <c:h val="0.67932105021525779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Tabela_Dados_Flex!$D$1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4377979119628024E-3"/>
                  <c:y val="-2.3474843228929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2-4B2F-9DEF-7C70AD3AB2D7}"/>
                </c:ext>
              </c:extLst>
            </c:dLbl>
            <c:dLbl>
              <c:idx val="1"/>
              <c:layout>
                <c:manualLayout>
                  <c:x val="-4.4804391246454182E-3"/>
                  <c:y val="8.35557404671659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2-4B2F-9DEF-7C70AD3AB2D7}"/>
                </c:ext>
              </c:extLst>
            </c:dLbl>
            <c:dLbl>
              <c:idx val="3"/>
              <c:layout>
                <c:manualLayout>
                  <c:x val="-2.3627614870993283E-2"/>
                  <c:y val="-3.2569248164827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2-4B2F-9DEF-7C70AD3AB2D7}"/>
                </c:ext>
              </c:extLst>
            </c:dLbl>
            <c:dLbl>
              <c:idx val="5"/>
              <c:layout>
                <c:manualLayout>
                  <c:x val="-1.1181950635867188E-2"/>
                  <c:y val="-3.2569248164827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2-4B2F-9DEF-7C70AD3AB2D7}"/>
                </c:ext>
              </c:extLst>
            </c:dLbl>
            <c:dLbl>
              <c:idx val="7"/>
              <c:layout>
                <c:manualLayout>
                  <c:x val="-2.4584973658310659E-2"/>
                  <c:y val="-4.166365310072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2-4B2F-9DEF-7C70AD3AB2D7}"/>
                </c:ext>
              </c:extLst>
            </c:dLbl>
            <c:dLbl>
              <c:idx val="9"/>
              <c:layout>
                <c:manualLayout>
                  <c:x val="-1.7883462147088906E-2"/>
                  <c:y val="-4.84844568026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2-4B2F-9DEF-7C70AD3AB2D7}"/>
                </c:ext>
              </c:extLst>
            </c:dLbl>
            <c:dLbl>
              <c:idx val="12"/>
              <c:layout>
                <c:manualLayout>
                  <c:x val="-1.5011385785136725E-2"/>
                  <c:y val="3.33651876204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2-4B2F-9DEF-7C70AD3AB2D7}"/>
                </c:ext>
              </c:extLst>
            </c:dLbl>
            <c:dLbl>
              <c:idx val="14"/>
              <c:layout>
                <c:manualLayout>
                  <c:x val="-1.9409130217680842E-2"/>
                  <c:y val="-5.4307740341133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2-4B2F-9DEF-7C70AD3AB2D7}"/>
                </c:ext>
              </c:extLst>
            </c:dLbl>
            <c:dLbl>
              <c:idx val="15"/>
              <c:layout>
                <c:manualLayout>
                  <c:x val="-9.2672330612323661E-3"/>
                  <c:y val="2.881798515248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22-4B2F-9DEF-7C70AD3AB2D7}"/>
                </c:ext>
              </c:extLst>
            </c:dLbl>
            <c:dLbl>
              <c:idx val="16"/>
              <c:layout>
                <c:manualLayout>
                  <c:x val="-2.3098182918693667E-3"/>
                  <c:y val="-3.63203386556497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2-4B2F-9DEF-7C70AD3AB2D7}"/>
                </c:ext>
              </c:extLst>
            </c:dLbl>
            <c:dLbl>
              <c:idx val="17"/>
              <c:layout>
                <c:manualLayout>
                  <c:x val="-2.0755538509041157E-2"/>
                  <c:y val="4.0185991322362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22-4B2F-9DEF-7C70AD3AB2D7}"/>
                </c:ext>
              </c:extLst>
            </c:dLbl>
            <c:dLbl>
              <c:idx val="18"/>
              <c:layout>
                <c:manualLayout>
                  <c:x val="-9.8847202645252017E-3"/>
                  <c:y val="2.0407007481881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2-4B2F-9DEF-7C70AD3AB2D7}"/>
                </c:ext>
              </c:extLst>
            </c:dLbl>
            <c:dLbl>
              <c:idx val="19"/>
              <c:layout>
                <c:manualLayout>
                  <c:x val="-2.8626962181884173E-2"/>
                  <c:y val="-3.0038315871647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0-4DEF-9D01-ED342FA51700}"/>
                </c:ext>
              </c:extLst>
            </c:dLbl>
            <c:dLbl>
              <c:idx val="20"/>
              <c:layout>
                <c:manualLayout>
                  <c:x val="-3.0493126600520757E-2"/>
                  <c:y val="-2.165063044683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0-4DEF-9D01-ED342FA51700}"/>
                </c:ext>
              </c:extLst>
            </c:dLbl>
            <c:dLbl>
              <c:idx val="24"/>
              <c:layout>
                <c:manualLayout>
                  <c:x val="-1.4630729042110295E-2"/>
                  <c:y val="2.55301000677288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729882618992777E-2"/>
                      <c:h val="4.33014260055893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E0F-4B70-BA51-A898754C40CC}"/>
                </c:ext>
              </c:extLst>
            </c:dLbl>
            <c:dLbl>
              <c:idx val="26"/>
              <c:layout>
                <c:manualLayout>
                  <c:x val="-1.9296140088701449E-2"/>
                  <c:y val="2.8675482102033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C-48C5-9F9D-C851881631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Tabela_Dados_Flex!$D$2:$D$37</c:f>
              <c:numCache>
                <c:formatCode>#,##0</c:formatCode>
                <c:ptCount val="36"/>
                <c:pt idx="0">
                  <c:v>362781683</c:v>
                </c:pt>
                <c:pt idx="1">
                  <c:v>351155177</c:v>
                </c:pt>
                <c:pt idx="2">
                  <c:v>428137754</c:v>
                </c:pt>
                <c:pt idx="3">
                  <c:v>391597932</c:v>
                </c:pt>
                <c:pt idx="4">
                  <c:v>494011264</c:v>
                </c:pt>
                <c:pt idx="5">
                  <c:v>381284620</c:v>
                </c:pt>
                <c:pt idx="6">
                  <c:v>325901063</c:v>
                </c:pt>
                <c:pt idx="7">
                  <c:v>348302209</c:v>
                </c:pt>
                <c:pt idx="8">
                  <c:v>472190686</c:v>
                </c:pt>
                <c:pt idx="9">
                  <c:v>394263785</c:v>
                </c:pt>
                <c:pt idx="10">
                  <c:v>470736079</c:v>
                </c:pt>
                <c:pt idx="11">
                  <c:v>427450499</c:v>
                </c:pt>
                <c:pt idx="12">
                  <c:v>381294969</c:v>
                </c:pt>
                <c:pt idx="13">
                  <c:v>443868701</c:v>
                </c:pt>
                <c:pt idx="14">
                  <c:v>409412665</c:v>
                </c:pt>
                <c:pt idx="15">
                  <c:v>394733857</c:v>
                </c:pt>
                <c:pt idx="16">
                  <c:v>469543989</c:v>
                </c:pt>
                <c:pt idx="17">
                  <c:v>402138535</c:v>
                </c:pt>
                <c:pt idx="18">
                  <c:v>343502614</c:v>
                </c:pt>
                <c:pt idx="19">
                  <c:v>427348455</c:v>
                </c:pt>
                <c:pt idx="20">
                  <c:v>495902928</c:v>
                </c:pt>
                <c:pt idx="21">
                  <c:v>528372342</c:v>
                </c:pt>
                <c:pt idx="22">
                  <c:v>528548039</c:v>
                </c:pt>
                <c:pt idx="23">
                  <c:v>650983459</c:v>
                </c:pt>
                <c:pt idx="24">
                  <c:v>489133562</c:v>
                </c:pt>
                <c:pt idx="25">
                  <c:v>656536883</c:v>
                </c:pt>
                <c:pt idx="26">
                  <c:v>548120586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B22-4B2F-9DEF-7C70AD3AB2D7}"/>
            </c:ext>
          </c:extLst>
        </c:ser>
        <c:ser>
          <c:idx val="2"/>
          <c:order val="1"/>
          <c:tx>
            <c:strRef>
              <c:f>Tabela_Dados_Flex!$E$1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5657215500106139E-3"/>
                  <c:y val="3.484302842252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2-4B2F-9DEF-7C70AD3AB2D7}"/>
                </c:ext>
              </c:extLst>
            </c:dLbl>
            <c:dLbl>
              <c:idx val="1"/>
              <c:layout>
                <c:manualLayout>
                  <c:x val="-1.4054026997819333E-2"/>
                  <c:y val="3.25694271885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22-4B2F-9DEF-7C70AD3AB2D7}"/>
                </c:ext>
              </c:extLst>
            </c:dLbl>
            <c:dLbl>
              <c:idx val="3"/>
              <c:layout>
                <c:manualLayout>
                  <c:x val="-1.9798179721723711E-2"/>
                  <c:y val="3.93902308904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2-4B2F-9DEF-7C70AD3AB2D7}"/>
                </c:ext>
              </c:extLst>
            </c:dLbl>
            <c:dLbl>
              <c:idx val="5"/>
              <c:layout>
                <c:manualLayout>
                  <c:x val="-2.36276148709933E-2"/>
                  <c:y val="4.848463582636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22-4B2F-9DEF-7C70AD3AB2D7}"/>
                </c:ext>
              </c:extLst>
            </c:dLbl>
            <c:dLbl>
              <c:idx val="7"/>
              <c:layout>
                <c:manualLayout>
                  <c:x val="-1.1181950635867154E-2"/>
                  <c:y val="4.6211034592395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22-4B2F-9DEF-7C70AD3AB2D7}"/>
                </c:ext>
              </c:extLst>
            </c:dLbl>
            <c:dLbl>
              <c:idx val="11"/>
              <c:layout>
                <c:manualLayout>
                  <c:x val="-1.1471378965873885E-2"/>
                  <c:y val="-2.5616269482496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22-4B2F-9DEF-7C70AD3AB2D7}"/>
                </c:ext>
              </c:extLst>
            </c:dLbl>
            <c:dLbl>
              <c:idx val="12"/>
              <c:layout>
                <c:manualLayout>
                  <c:x val="-1.4115388419305661E-2"/>
                  <c:y val="-2.953443807676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22-4B2F-9DEF-7C70AD3AB2D7}"/>
                </c:ext>
              </c:extLst>
            </c:dLbl>
            <c:dLbl>
              <c:idx val="14"/>
              <c:layout>
                <c:manualLayout>
                  <c:x val="-1.2820140131955248E-2"/>
                  <c:y val="5.636677406943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22-4B2F-9DEF-7C70AD3AB2D7}"/>
                </c:ext>
              </c:extLst>
            </c:dLbl>
            <c:dLbl>
              <c:idx val="15"/>
              <c:layout>
                <c:manualLayout>
                  <c:x val="-2.0755538509041084E-2"/>
                  <c:y val="-2.427060366082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22-4B2F-9DEF-7C70AD3AB2D7}"/>
                </c:ext>
              </c:extLst>
            </c:dLbl>
            <c:dLbl>
              <c:idx val="16"/>
              <c:layout>
                <c:manualLayout>
                  <c:x val="-3.1306084640768901E-2"/>
                  <c:y val="-3.9566211206455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22-4B2F-9DEF-7C70AD3AB2D7}"/>
                </c:ext>
              </c:extLst>
            </c:dLbl>
            <c:dLbl>
              <c:idx val="17"/>
              <c:layout>
                <c:manualLayout>
                  <c:x val="-1.1181950635867223E-2"/>
                  <c:y val="-2.199700242684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22-4B2F-9DEF-7C70AD3AB2D7}"/>
                </c:ext>
              </c:extLst>
            </c:dLbl>
            <c:dLbl>
              <c:idx val="19"/>
              <c:layout>
                <c:manualLayout>
                  <c:x val="2.985863069817743E-4"/>
                  <c:y val="1.116618877773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0-4DEF-9D01-ED342FA51700}"/>
                </c:ext>
              </c:extLst>
            </c:dLbl>
            <c:dLbl>
              <c:idx val="20"/>
              <c:layout>
                <c:manualLayout>
                  <c:x val="-6.3449590233648429E-4"/>
                  <c:y val="6.97234606533346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0-4DEF-9D01-ED342FA51700}"/>
                </c:ext>
              </c:extLst>
            </c:dLbl>
            <c:dLbl>
              <c:idx val="21"/>
              <c:layout>
                <c:manualLayout>
                  <c:x val="2.1647507256183597E-3"/>
                  <c:y val="2.165079555875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7-4261-9E34-66A73515B20D}"/>
                </c:ext>
              </c:extLst>
            </c:dLbl>
            <c:dLbl>
              <c:idx val="25"/>
              <c:layout>
                <c:manualLayout>
                  <c:x val="-1.0898400204837259E-2"/>
                  <c:y val="4.89107731893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CC-48C5-9F9D-C8518816315D}"/>
                </c:ext>
              </c:extLst>
            </c:dLbl>
            <c:dLbl>
              <c:idx val="26"/>
              <c:layout>
                <c:manualLayout>
                  <c:x val="-8.0991535768824841E-3"/>
                  <c:y val="-2.44814742777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CC-48C5-9F9D-C851881631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Tabela_Dados_Flex!$E$2:$E$37</c:f>
              <c:numCache>
                <c:formatCode>#,##0</c:formatCode>
                <c:ptCount val="36"/>
                <c:pt idx="0">
                  <c:v>206077869</c:v>
                </c:pt>
                <c:pt idx="1">
                  <c:v>284977932</c:v>
                </c:pt>
                <c:pt idx="2">
                  <c:v>326263865</c:v>
                </c:pt>
                <c:pt idx="3">
                  <c:v>377541885</c:v>
                </c:pt>
                <c:pt idx="4">
                  <c:v>308452518</c:v>
                </c:pt>
                <c:pt idx="5">
                  <c:v>362669950</c:v>
                </c:pt>
                <c:pt idx="6">
                  <c:v>199415188</c:v>
                </c:pt>
                <c:pt idx="7">
                  <c:v>310167095</c:v>
                </c:pt>
                <c:pt idx="8">
                  <c:v>359734068</c:v>
                </c:pt>
                <c:pt idx="9">
                  <c:v>380704436</c:v>
                </c:pt>
                <c:pt idx="10">
                  <c:v>383492757</c:v>
                </c:pt>
                <c:pt idx="11">
                  <c:v>512943861</c:v>
                </c:pt>
                <c:pt idx="12">
                  <c:v>441287827</c:v>
                </c:pt>
                <c:pt idx="13">
                  <c:v>450776507</c:v>
                </c:pt>
                <c:pt idx="14">
                  <c:v>432856799</c:v>
                </c:pt>
                <c:pt idx="15">
                  <c:v>467116651</c:v>
                </c:pt>
                <c:pt idx="16">
                  <c:v>499469511</c:v>
                </c:pt>
                <c:pt idx="17">
                  <c:v>559769560</c:v>
                </c:pt>
                <c:pt idx="18">
                  <c:v>235780892</c:v>
                </c:pt>
                <c:pt idx="19">
                  <c:v>301441019</c:v>
                </c:pt>
                <c:pt idx="20">
                  <c:v>428474464</c:v>
                </c:pt>
                <c:pt idx="21">
                  <c:v>514491944</c:v>
                </c:pt>
                <c:pt idx="22">
                  <c:v>444653926</c:v>
                </c:pt>
                <c:pt idx="23">
                  <c:v>634926478</c:v>
                </c:pt>
                <c:pt idx="24">
                  <c:v>394161344</c:v>
                </c:pt>
                <c:pt idx="25">
                  <c:v>624712081</c:v>
                </c:pt>
                <c:pt idx="26">
                  <c:v>560023252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22-4B2F-9DEF-7C70AD3A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8408"/>
        <c:axId val="287669976"/>
      </c:lineChart>
      <c:dateAx>
        <c:axId val="2876684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976"/>
        <c:crosses val="autoZero"/>
        <c:auto val="0"/>
        <c:lblOffset val="100"/>
        <c:baseTimeUnit val="months"/>
      </c:dateAx>
      <c:valAx>
        <c:axId val="287669976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408"/>
        <c:crosses val="autoZero"/>
        <c:crossBetween val="midCat"/>
        <c:majorUnit val="100000000"/>
        <c:minorUnit val="20000000"/>
        <c:dispUnits>
          <c:builtInUnit val="millions"/>
          <c:dispUnitsLbl>
            <c:layout>
              <c:manualLayout>
                <c:xMode val="edge"/>
                <c:yMode val="edge"/>
                <c:x val="1.7606630295355315E-2"/>
                <c:y val="0.3417401420513814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pt-BR" sz="1200" b="1"/>
                    <a:t>US$ Milhões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470903529593394"/>
          <c:y val="0.93322970246973957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1</xdr:row>
      <xdr:rowOff>79142</xdr:rowOff>
    </xdr:from>
    <xdr:to>
      <xdr:col>21</xdr:col>
      <xdr:colOff>67235</xdr:colOff>
      <xdr:row>34</xdr:row>
      <xdr:rowOff>11205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212912</xdr:colOff>
      <xdr:row>37</xdr:row>
      <xdr:rowOff>11205</xdr:rowOff>
    </xdr:from>
    <xdr:to>
      <xdr:col>21</xdr:col>
      <xdr:colOff>7004</xdr:colOff>
      <xdr:row>72</xdr:row>
      <xdr:rowOff>106175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DD88F5-DB1E-4960-B852-A773283F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0.49652</cdr:x>
      <cdr:y>0.03263</cdr:y>
    </cdr:from>
    <cdr:to>
      <cdr:x>0.68636</cdr:x>
      <cdr:y>0.1</cdr:y>
    </cdr:to>
    <cdr:sp macro="" textlink="Graficos_Flex!#REF!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49948ACB-2F35-4F5C-8E7C-C4280D34EB4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0323" y="182608"/>
          <a:ext cx="2340118" cy="376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8168360-9BBC-4560-8527-A9E5BCF7432E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0.00665</cdr:x>
      <cdr:y>0.96341</cdr:y>
    </cdr:from>
    <cdr:to>
      <cdr:x>0.13445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853" y="5721535"/>
          <a:ext cx="1976583" cy="175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0.45564</cdr:x>
      <cdr:y>0.00252</cdr:y>
    </cdr:from>
    <cdr:to>
      <cdr:x>0.66655</cdr:x>
      <cdr:y>0.08138</cdr:y>
    </cdr:to>
    <cdr:sp macro="" textlink="Graficos_Flex!#REF!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05670EEC-7C9E-423F-9074-95655C953E0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008" y="14056"/>
          <a:ext cx="2587073" cy="44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5AA718B1-8A3C-48CC-866A-C4213F0D9BFF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</xdr:row>
      <xdr:rowOff>11907</xdr:rowOff>
    </xdr:from>
    <xdr:to>
      <xdr:col>23</xdr:col>
      <xdr:colOff>11206</xdr:colOff>
      <xdr:row>36</xdr:row>
      <xdr:rowOff>116681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347382</xdr:colOff>
      <xdr:row>39</xdr:row>
      <xdr:rowOff>22411</xdr:rowOff>
    </xdr:from>
    <xdr:to>
      <xdr:col>22</xdr:col>
      <xdr:colOff>546987</xdr:colOff>
      <xdr:row>74</xdr:row>
      <xdr:rowOff>117380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480303-F44F-4D45-9208-4D3913F61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tabSelected="1" topLeftCell="A31" zoomScale="85" zoomScaleNormal="85" workbookViewId="0">
      <selection activeCell="Y25" sqref="Y25"/>
    </sheetView>
  </sheetViews>
  <sheetFormatPr defaultColWidth="8.88671875" defaultRowHeight="13.2" x14ac:dyDescent="0.25"/>
  <sheetData/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zoomScale="85" zoomScaleNormal="85" workbookViewId="0">
      <selection activeCell="Z14" sqref="Z14"/>
    </sheetView>
  </sheetViews>
  <sheetFormatPr defaultColWidth="8.88671875" defaultRowHeight="13.2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M37"/>
  <sheetViews>
    <sheetView zoomScaleNormal="100" workbookViewId="0">
      <pane xSplit="3" ySplit="1" topLeftCell="D11" activePane="bottomRight" state="frozen"/>
      <selection pane="topRight" activeCell="D1" sqref="D1"/>
      <selection pane="bottomLeft" activeCell="A2" sqref="A2"/>
      <selection pane="bottomRight" activeCell="M30" sqref="M30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4.44140625" customWidth="1"/>
    <col min="4" max="5" width="12.109375" bestFit="1" customWidth="1"/>
    <col min="6" max="7" width="17.33203125" customWidth="1"/>
    <col min="8" max="9" width="16" customWidth="1"/>
    <col min="10" max="11" width="18.44140625" customWidth="1"/>
    <col min="13" max="13" width="11.88671875" customWidth="1"/>
  </cols>
  <sheetData>
    <row r="1" spans="1:13" s="19" customFormat="1" ht="26.4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3" ht="14.4" x14ac:dyDescent="0.3">
      <c r="A2">
        <v>2020</v>
      </c>
      <c r="B2">
        <v>7</v>
      </c>
      <c r="C2" s="4">
        <f>DATE(A2,B2,1)</f>
        <v>44013</v>
      </c>
      <c r="D2" s="1">
        <f>Dados_Exportacao_Formatados!N2</f>
        <v>362781683</v>
      </c>
      <c r="E2" s="1">
        <f>Dados_Importacao_Formatados!N2</f>
        <v>206077869</v>
      </c>
      <c r="F2" s="1">
        <f>D2</f>
        <v>362781683</v>
      </c>
      <c r="G2" s="1">
        <f>E2</f>
        <v>206077869</v>
      </c>
      <c r="H2" s="2">
        <f>E2/D2</f>
        <v>0.56804926669905764</v>
      </c>
      <c r="I2" s="2">
        <f>D2/E2</f>
        <v>1.7604106872824854</v>
      </c>
      <c r="J2" s="3">
        <f>G2/F2</f>
        <v>0.56804926669905764</v>
      </c>
      <c r="K2" s="3">
        <f>F2/G2</f>
        <v>1.7604106872824854</v>
      </c>
      <c r="M2" s="6"/>
    </row>
    <row r="3" spans="1:13" x14ac:dyDescent="0.25">
      <c r="A3">
        <v>2020</v>
      </c>
      <c r="B3">
        <v>8</v>
      </c>
      <c r="C3" s="4">
        <f t="shared" ref="C3:C37" si="0">DATE(A3,B3,1)</f>
        <v>44044</v>
      </c>
      <c r="D3" s="1">
        <f>Dados_Exportacao_Formatados!N3</f>
        <v>351155177</v>
      </c>
      <c r="E3" s="1">
        <f>Dados_Importacao_Formatados!N3</f>
        <v>284977932</v>
      </c>
      <c r="F3" s="1">
        <f>F2+D3</f>
        <v>713936860</v>
      </c>
      <c r="G3" s="1">
        <f>G2+E3</f>
        <v>491055801</v>
      </c>
      <c r="H3" s="2">
        <f>E3/D3</f>
        <v>0.81154415673045877</v>
      </c>
      <c r="I3" s="2">
        <f>D3/E3</f>
        <v>1.2322188407206212</v>
      </c>
      <c r="J3" s="3">
        <f>G3/F3</f>
        <v>0.68781404702931292</v>
      </c>
      <c r="K3" s="3">
        <f t="shared" ref="K3" si="1">F3/G3</f>
        <v>1.4538813278371188</v>
      </c>
      <c r="M3" s="5"/>
    </row>
    <row r="4" spans="1:13" x14ac:dyDescent="0.25">
      <c r="A4">
        <v>2020</v>
      </c>
      <c r="B4">
        <v>9</v>
      </c>
      <c r="C4" s="4">
        <f t="shared" si="0"/>
        <v>44075</v>
      </c>
      <c r="D4" s="1">
        <f>Dados_Exportacao_Formatados!N4</f>
        <v>428137754</v>
      </c>
      <c r="E4" s="1">
        <f>Dados_Importacao_Formatados!N4</f>
        <v>326263865</v>
      </c>
      <c r="F4" s="1">
        <f>F3+D4</f>
        <v>1142074614</v>
      </c>
      <c r="G4" s="1">
        <f>G3+E4</f>
        <v>817319666</v>
      </c>
      <c r="H4" s="2">
        <f>E4/D4</f>
        <v>0.7620534791706316</v>
      </c>
      <c r="I4" s="2">
        <f>D4/E4</f>
        <v>1.3122438612685472</v>
      </c>
      <c r="J4" s="3">
        <f>G4/F4</f>
        <v>0.71564471881344172</v>
      </c>
      <c r="K4" s="3">
        <f t="shared" ref="K4" si="2">F4/G4</f>
        <v>1.3973414093770258</v>
      </c>
      <c r="M4" s="5"/>
    </row>
    <row r="5" spans="1:13" x14ac:dyDescent="0.25">
      <c r="A5">
        <v>2020</v>
      </c>
      <c r="B5">
        <v>10</v>
      </c>
      <c r="C5" s="4">
        <f t="shared" si="0"/>
        <v>44105</v>
      </c>
      <c r="D5" s="1">
        <f>Dados_Exportacao_Formatados!N5</f>
        <v>391597932</v>
      </c>
      <c r="E5" s="1">
        <f>Dados_Importacao_Formatados!N5</f>
        <v>377541885</v>
      </c>
      <c r="F5" s="1">
        <f t="shared" ref="F5:F6" si="3">F4+D5</f>
        <v>1533672546</v>
      </c>
      <c r="G5" s="1">
        <f t="shared" ref="G5:G6" si="4">G4+E5</f>
        <v>1194861551</v>
      </c>
      <c r="H5" s="2">
        <f t="shared" ref="H5:H7" si="5">E5/D5</f>
        <v>0.96410592127437489</v>
      </c>
      <c r="I5" s="2">
        <f t="shared" ref="I5:I7" si="6">D5/E5</f>
        <v>1.0372304307375062</v>
      </c>
      <c r="J5" s="3">
        <f t="shared" ref="J5:J7" si="7">G5/F5</f>
        <v>0.779085179633906</v>
      </c>
      <c r="K5" s="3">
        <f t="shared" ref="K5:K7" si="8">F5/G5</f>
        <v>1.2835566971892629</v>
      </c>
    </row>
    <row r="6" spans="1:13" x14ac:dyDescent="0.25">
      <c r="A6">
        <v>2020</v>
      </c>
      <c r="B6">
        <v>11</v>
      </c>
      <c r="C6" s="4">
        <f t="shared" si="0"/>
        <v>44136</v>
      </c>
      <c r="D6" s="1">
        <f>Dados_Exportacao_Formatados!N6</f>
        <v>494011264</v>
      </c>
      <c r="E6" s="1">
        <f>Dados_Importacao_Formatados!N6</f>
        <v>308452518</v>
      </c>
      <c r="F6" s="1">
        <f t="shared" si="3"/>
        <v>2027683810</v>
      </c>
      <c r="G6" s="1">
        <f t="shared" si="4"/>
        <v>1503314069</v>
      </c>
      <c r="H6" s="2">
        <f t="shared" si="5"/>
        <v>0.62438357275999279</v>
      </c>
      <c r="I6" s="2">
        <f t="shared" si="6"/>
        <v>1.6015796116794871</v>
      </c>
      <c r="J6" s="3">
        <f t="shared" si="7"/>
        <v>0.74139471922893141</v>
      </c>
      <c r="K6" s="3">
        <f t="shared" si="8"/>
        <v>1.348809175549597</v>
      </c>
    </row>
    <row r="7" spans="1:13" x14ac:dyDescent="0.25">
      <c r="A7">
        <v>2020</v>
      </c>
      <c r="B7">
        <v>12</v>
      </c>
      <c r="C7" s="4">
        <f t="shared" si="0"/>
        <v>44166</v>
      </c>
      <c r="D7" s="1">
        <f>Dados_Exportacao_Formatados!N7</f>
        <v>381284620</v>
      </c>
      <c r="E7" s="1">
        <f>Dados_Importacao_Formatados!N7</f>
        <v>362669950</v>
      </c>
      <c r="F7" s="1">
        <f t="shared" ref="F7:G11" si="9">F6+D7</f>
        <v>2408968430</v>
      </c>
      <c r="G7" s="1">
        <f t="shared" si="9"/>
        <v>1865984019</v>
      </c>
      <c r="H7" s="2">
        <f t="shared" si="5"/>
        <v>0.95117906932621621</v>
      </c>
      <c r="I7" s="2">
        <f t="shared" si="6"/>
        <v>1.0513267503966071</v>
      </c>
      <c r="J7" s="3">
        <f t="shared" si="7"/>
        <v>0.77459878500773882</v>
      </c>
      <c r="K7" s="3">
        <f t="shared" si="8"/>
        <v>1.2909909224683451</v>
      </c>
    </row>
    <row r="8" spans="1:13" x14ac:dyDescent="0.25">
      <c r="A8">
        <v>2021</v>
      </c>
      <c r="B8">
        <v>1</v>
      </c>
      <c r="C8" s="4">
        <f t="shared" si="0"/>
        <v>44197</v>
      </c>
      <c r="D8" s="1">
        <f>Dados_Exportacao_Formatados!N8</f>
        <v>325901063</v>
      </c>
      <c r="E8" s="1">
        <f>Dados_Importacao_Formatados!N8</f>
        <v>199415188</v>
      </c>
      <c r="F8" s="1">
        <f t="shared" si="9"/>
        <v>2734869493</v>
      </c>
      <c r="G8" s="1">
        <f t="shared" si="9"/>
        <v>2065399207</v>
      </c>
      <c r="H8" s="2">
        <f t="shared" ref="H8" si="10">E8/D8</f>
        <v>0.61188873139698841</v>
      </c>
      <c r="I8" s="2">
        <f t="shared" ref="I8" si="11">D8/E8</f>
        <v>1.6342840596474528</v>
      </c>
      <c r="J8" s="3">
        <f t="shared" ref="J8" si="12">G8/F8</f>
        <v>0.75520942124897217</v>
      </c>
      <c r="K8" s="3">
        <f t="shared" ref="K8" si="13">F8/G8</f>
        <v>1.3241360235498532</v>
      </c>
    </row>
    <row r="9" spans="1:13" x14ac:dyDescent="0.25">
      <c r="A9">
        <v>2021</v>
      </c>
      <c r="B9">
        <v>2</v>
      </c>
      <c r="C9" s="4">
        <f t="shared" si="0"/>
        <v>44228</v>
      </c>
      <c r="D9" s="1">
        <f>Dados_Exportacao_Formatados!N9</f>
        <v>348302209</v>
      </c>
      <c r="E9" s="1">
        <f>Dados_Importacao_Formatados!N9</f>
        <v>310167095</v>
      </c>
      <c r="F9" s="1">
        <f t="shared" si="9"/>
        <v>3083171702</v>
      </c>
      <c r="G9" s="1">
        <f t="shared" si="9"/>
        <v>2375566302</v>
      </c>
      <c r="H9" s="2">
        <f t="shared" ref="H9" si="14">E9/D9</f>
        <v>0.8905114207874576</v>
      </c>
      <c r="I9" s="2">
        <f t="shared" ref="I9" si="15">D9/E9</f>
        <v>1.1229502246200551</v>
      </c>
      <c r="J9" s="3">
        <f t="shared" ref="J9" si="16">G9/F9</f>
        <v>0.77049432584601474</v>
      </c>
      <c r="K9" s="3">
        <f t="shared" ref="K9" si="17">F9/G9</f>
        <v>1.2978680912438705</v>
      </c>
    </row>
    <row r="10" spans="1:13" x14ac:dyDescent="0.25">
      <c r="A10">
        <v>2021</v>
      </c>
      <c r="B10">
        <v>3</v>
      </c>
      <c r="C10" s="4">
        <f t="shared" si="0"/>
        <v>44256</v>
      </c>
      <c r="D10" s="1">
        <f>Dados_Exportacao_Formatados!N10</f>
        <v>472190686</v>
      </c>
      <c r="E10" s="1">
        <f>Dados_Importacao_Formatados!N10</f>
        <v>359734068</v>
      </c>
      <c r="F10" s="1">
        <f t="shared" si="9"/>
        <v>3555362388</v>
      </c>
      <c r="G10" s="1">
        <f t="shared" si="9"/>
        <v>2735300370</v>
      </c>
      <c r="H10" s="2">
        <f t="shared" ref="H10" si="18">E10/D10</f>
        <v>0.7618406687505056</v>
      </c>
      <c r="I10" s="2">
        <f t="shared" ref="I10" si="19">D10/E10</f>
        <v>1.3126104197615223</v>
      </c>
      <c r="J10" s="3">
        <f t="shared" ref="J10" si="20">G10/F10</f>
        <v>0.76934502632759472</v>
      </c>
      <c r="K10" s="3">
        <f t="shared" ref="K10" si="21">F10/G10</f>
        <v>1.2998069341832466</v>
      </c>
    </row>
    <row r="11" spans="1:13" x14ac:dyDescent="0.25">
      <c r="A11">
        <v>2021</v>
      </c>
      <c r="B11">
        <v>4</v>
      </c>
      <c r="C11" s="4">
        <f t="shared" si="0"/>
        <v>44287</v>
      </c>
      <c r="D11" s="1">
        <f>Dados_Exportacao_Formatados!N11</f>
        <v>394263785</v>
      </c>
      <c r="E11" s="1">
        <f>Dados_Importacao_Formatados!N11</f>
        <v>380704436</v>
      </c>
      <c r="F11" s="1">
        <f t="shared" si="9"/>
        <v>3949626173</v>
      </c>
      <c r="G11" s="1">
        <f t="shared" ref="G11" si="22">G10+E11</f>
        <v>3116004806</v>
      </c>
      <c r="H11" s="2">
        <f t="shared" ref="H11" si="23">E11/D11</f>
        <v>0.96560843395748353</v>
      </c>
      <c r="I11" s="2">
        <f t="shared" ref="I11" si="24">D11/E11</f>
        <v>1.0356164723018884</v>
      </c>
      <c r="J11" s="3">
        <f t="shared" ref="J11" si="25">G11/F11</f>
        <v>0.78893664096650196</v>
      </c>
      <c r="K11" s="3">
        <f t="shared" ref="K11" si="26">F11/G11</f>
        <v>1.2675289092606103</v>
      </c>
    </row>
    <row r="12" spans="1:13" x14ac:dyDescent="0.25">
      <c r="A12">
        <v>2021</v>
      </c>
      <c r="B12">
        <v>5</v>
      </c>
      <c r="C12" s="4">
        <f t="shared" si="0"/>
        <v>44317</v>
      </c>
      <c r="D12" s="1">
        <f>Dados_Exportacao_Formatados!N12</f>
        <v>470736079</v>
      </c>
      <c r="E12" s="1">
        <f>Dados_Importacao_Formatados!N12</f>
        <v>383492757</v>
      </c>
      <c r="F12" s="1">
        <f t="shared" ref="F12" si="27">F11+D12</f>
        <v>4420362252</v>
      </c>
      <c r="G12" s="1">
        <f t="shared" ref="G12" si="28">G11+E12</f>
        <v>3499497563</v>
      </c>
      <c r="H12" s="2">
        <f t="shared" ref="H12" si="29">E12/D12</f>
        <v>0.81466616668657765</v>
      </c>
      <c r="I12" s="2">
        <f t="shared" ref="I12" si="30">D12/E12</f>
        <v>1.2274966616905363</v>
      </c>
      <c r="J12" s="3">
        <f t="shared" ref="J12" si="31">G12/F12</f>
        <v>0.79167664627862722</v>
      </c>
      <c r="K12" s="3">
        <f t="shared" ref="K12" si="32">F12/G12</f>
        <v>1.2631419717893944</v>
      </c>
    </row>
    <row r="13" spans="1:13" x14ac:dyDescent="0.25">
      <c r="A13">
        <v>2021</v>
      </c>
      <c r="B13">
        <v>6</v>
      </c>
      <c r="C13" s="4">
        <f t="shared" si="0"/>
        <v>44348</v>
      </c>
      <c r="D13" s="1">
        <f>Dados_Exportacao_Formatados!N13</f>
        <v>427450499</v>
      </c>
      <c r="E13" s="1">
        <f>Dados_Importacao_Formatados!N13</f>
        <v>512943861</v>
      </c>
      <c r="F13" s="1">
        <f t="shared" ref="F13" si="33">F12+D13</f>
        <v>4847812751</v>
      </c>
      <c r="G13" s="1">
        <f t="shared" ref="G13" si="34">G12+E13</f>
        <v>4012441424</v>
      </c>
      <c r="H13" s="2">
        <f t="shared" ref="H13" si="35">E13/D13</f>
        <v>1.2000076317608883</v>
      </c>
      <c r="I13" s="2">
        <f t="shared" ref="I13" si="36">D13/E13</f>
        <v>0.83332803353308871</v>
      </c>
      <c r="J13" s="3">
        <f t="shared" ref="J13" si="37">G13/F13</f>
        <v>0.82768077689723463</v>
      </c>
      <c r="K13" s="3">
        <f t="shared" ref="K13" si="38">F13/G13</f>
        <v>1.2081952703417209</v>
      </c>
    </row>
    <row r="14" spans="1:13" x14ac:dyDescent="0.25">
      <c r="A14">
        <v>2021</v>
      </c>
      <c r="B14">
        <v>7</v>
      </c>
      <c r="C14" s="4">
        <f t="shared" si="0"/>
        <v>44378</v>
      </c>
      <c r="D14" s="1">
        <f>Dados_Exportacao_Formatados!N14</f>
        <v>381294969</v>
      </c>
      <c r="E14" s="1">
        <f>Dados_Importacao_Formatados!N14</f>
        <v>441287827</v>
      </c>
      <c r="F14" s="1">
        <f t="shared" ref="F14" si="39">F13+D14</f>
        <v>5229107720</v>
      </c>
      <c r="G14" s="1">
        <f t="shared" ref="G14" si="40">G13+E14</f>
        <v>4453729251</v>
      </c>
      <c r="H14" s="2">
        <f t="shared" ref="H14" si="41">E14/D14</f>
        <v>1.1573397576090232</v>
      </c>
      <c r="I14" s="2">
        <f t="shared" ref="I14" si="42">D14/E14</f>
        <v>0.86405050325578092</v>
      </c>
      <c r="J14" s="3">
        <f t="shared" ref="J14" si="43">G14/F14</f>
        <v>0.85171878061827344</v>
      </c>
      <c r="K14" s="3">
        <f t="shared" ref="K14" si="44">F14/G14</f>
        <v>1.174096453848402</v>
      </c>
    </row>
    <row r="15" spans="1:13" x14ac:dyDescent="0.25">
      <c r="A15">
        <v>2021</v>
      </c>
      <c r="B15">
        <v>8</v>
      </c>
      <c r="C15" s="4">
        <f t="shared" si="0"/>
        <v>44409</v>
      </c>
      <c r="D15" s="1">
        <f>Dados_Exportacao_Formatados!N15</f>
        <v>443868701</v>
      </c>
      <c r="E15" s="1">
        <f>Dados_Importacao_Formatados!N15</f>
        <v>450776507</v>
      </c>
      <c r="F15" s="1">
        <f t="shared" ref="F15:F16" si="45">F14+D15</f>
        <v>5672976421</v>
      </c>
      <c r="G15" s="1">
        <f t="shared" ref="G15:G16" si="46">G14+E15</f>
        <v>4904505758</v>
      </c>
      <c r="H15" s="2">
        <f t="shared" ref="H15:H16" si="47">E15/D15</f>
        <v>1.0155627238064708</v>
      </c>
      <c r="I15" s="2">
        <f t="shared" ref="I15:I16" si="48">D15/E15</f>
        <v>0.98467576306056248</v>
      </c>
      <c r="J15" s="3">
        <f t="shared" ref="J15:J16" si="49">G15/F15</f>
        <v>0.86453836470123413</v>
      </c>
      <c r="K15" s="3">
        <f t="shared" ref="K15:K16" si="50">F15/G15</f>
        <v>1.1566866675090566</v>
      </c>
    </row>
    <row r="16" spans="1:13" x14ac:dyDescent="0.25">
      <c r="A16">
        <v>2021</v>
      </c>
      <c r="B16">
        <v>9</v>
      </c>
      <c r="C16" s="4">
        <f t="shared" si="0"/>
        <v>44440</v>
      </c>
      <c r="D16" s="1">
        <f>Dados_Exportacao_Formatados!N16</f>
        <v>409412665</v>
      </c>
      <c r="E16" s="1">
        <f>Dados_Importacao_Formatados!N16</f>
        <v>432856799</v>
      </c>
      <c r="F16" s="1">
        <f t="shared" si="45"/>
        <v>6082389086</v>
      </c>
      <c r="G16" s="1">
        <f t="shared" si="46"/>
        <v>5337362557</v>
      </c>
      <c r="H16" s="2">
        <f t="shared" si="47"/>
        <v>1.0572628450563444</v>
      </c>
      <c r="I16" s="2">
        <f t="shared" si="48"/>
        <v>0.94583859129818126</v>
      </c>
      <c r="J16" s="3">
        <f t="shared" si="49"/>
        <v>0.87751087303591813</v>
      </c>
      <c r="K16" s="3">
        <f t="shared" si="50"/>
        <v>1.1395870190648545</v>
      </c>
    </row>
    <row r="17" spans="1:11" x14ac:dyDescent="0.25">
      <c r="A17">
        <v>2021</v>
      </c>
      <c r="B17">
        <v>10</v>
      </c>
      <c r="C17" s="4">
        <f t="shared" si="0"/>
        <v>44470</v>
      </c>
      <c r="D17" s="1">
        <f>Dados_Exportacao_Formatados!N17</f>
        <v>394733857</v>
      </c>
      <c r="E17" s="1">
        <f>Dados_Importacao_Formatados!N17</f>
        <v>467116651</v>
      </c>
      <c r="F17" s="1">
        <f t="shared" ref="F17:F20" si="51">F16+D17</f>
        <v>6477122943</v>
      </c>
      <c r="G17" s="1">
        <f t="shared" ref="G17:G20" si="52">G16+E17</f>
        <v>5804479208</v>
      </c>
      <c r="H17" s="2">
        <f t="shared" ref="H17:H19" si="53">E17/D17</f>
        <v>1.1833711315013953</v>
      </c>
      <c r="I17" s="2">
        <f t="shared" ref="I17:I20" si="54">D17/E17</f>
        <v>0.84504343006175564</v>
      </c>
      <c r="J17" s="3">
        <f t="shared" ref="J17:J20" si="55">G17/F17</f>
        <v>0.8961508464607818</v>
      </c>
      <c r="K17" s="3">
        <f t="shared" ref="K17:K20" si="56">F17/G17</f>
        <v>1.1158835635198643</v>
      </c>
    </row>
    <row r="18" spans="1:11" x14ac:dyDescent="0.25">
      <c r="A18">
        <v>2021</v>
      </c>
      <c r="B18">
        <v>11</v>
      </c>
      <c r="C18" s="4">
        <f t="shared" si="0"/>
        <v>44501</v>
      </c>
      <c r="D18" s="1">
        <f>Dados_Exportacao_Formatados!N18</f>
        <v>469543989</v>
      </c>
      <c r="E18" s="1">
        <f>Dados_Importacao_Formatados!N18</f>
        <v>499469511</v>
      </c>
      <c r="F18" s="1">
        <f t="shared" si="51"/>
        <v>6946666932</v>
      </c>
      <c r="G18" s="1">
        <f t="shared" si="52"/>
        <v>6303948719</v>
      </c>
      <c r="H18" s="2">
        <f t="shared" si="53"/>
        <v>1.0637331596209616</v>
      </c>
      <c r="I18" s="2">
        <f t="shared" si="54"/>
        <v>0.94008538791469898</v>
      </c>
      <c r="J18" s="3">
        <f t="shared" si="55"/>
        <v>0.90747818784296364</v>
      </c>
      <c r="K18" s="3">
        <f t="shared" si="56"/>
        <v>1.1019548606197982</v>
      </c>
    </row>
    <row r="19" spans="1:11" x14ac:dyDescent="0.25">
      <c r="A19">
        <v>2021</v>
      </c>
      <c r="B19">
        <v>12</v>
      </c>
      <c r="C19" s="4">
        <f t="shared" si="0"/>
        <v>44531</v>
      </c>
      <c r="D19" s="1">
        <f>Dados_Exportacao_Formatados!N19</f>
        <v>402138535</v>
      </c>
      <c r="E19" s="1">
        <f>Dados_Importacao_Formatados!N19</f>
        <v>559769560</v>
      </c>
      <c r="F19" s="1">
        <f t="shared" si="51"/>
        <v>7348805467</v>
      </c>
      <c r="G19" s="1">
        <f t="shared" si="52"/>
        <v>6863718279</v>
      </c>
      <c r="H19" s="2">
        <f t="shared" si="53"/>
        <v>1.3919818949954648</v>
      </c>
      <c r="I19" s="2">
        <f t="shared" si="54"/>
        <v>0.71840014844680011</v>
      </c>
      <c r="J19" s="3">
        <f t="shared" si="55"/>
        <v>0.93399101525026118</v>
      </c>
      <c r="K19" s="3">
        <f t="shared" si="56"/>
        <v>1.0706741110695286</v>
      </c>
    </row>
    <row r="20" spans="1:11" x14ac:dyDescent="0.25">
      <c r="A20">
        <v>2022</v>
      </c>
      <c r="B20">
        <v>1</v>
      </c>
      <c r="C20" s="4">
        <f t="shared" si="0"/>
        <v>44562</v>
      </c>
      <c r="D20" s="1">
        <f>Dados_Exportacao_Formatados!N20</f>
        <v>343502614</v>
      </c>
      <c r="E20" s="1">
        <f>Dados_Importacao_Formatados!N20</f>
        <v>235780892</v>
      </c>
      <c r="F20" s="1">
        <f t="shared" si="51"/>
        <v>7692308081</v>
      </c>
      <c r="G20" s="1">
        <f t="shared" si="52"/>
        <v>7099499171</v>
      </c>
      <c r="H20" s="2">
        <f t="shared" ref="H20:H25" si="57">E20/D20</f>
        <v>0.68640203128119426</v>
      </c>
      <c r="I20" s="2">
        <f t="shared" si="54"/>
        <v>1.4568721455172033</v>
      </c>
      <c r="J20" s="3">
        <f t="shared" si="55"/>
        <v>0.92293484559410222</v>
      </c>
      <c r="K20" s="3">
        <f t="shared" si="56"/>
        <v>1.083500102714499</v>
      </c>
    </row>
    <row r="21" spans="1:11" x14ac:dyDescent="0.25">
      <c r="A21">
        <v>2022</v>
      </c>
      <c r="B21">
        <v>2</v>
      </c>
      <c r="C21" s="4">
        <f t="shared" si="0"/>
        <v>44593</v>
      </c>
      <c r="D21" s="1">
        <f>Dados_Exportacao_Formatados!N21</f>
        <v>427348455</v>
      </c>
      <c r="E21" s="1">
        <f>Dados_Importacao_Formatados!N21</f>
        <v>301441019</v>
      </c>
      <c r="F21" s="1">
        <f t="shared" ref="F21" si="58">F20+D21</f>
        <v>8119656536</v>
      </c>
      <c r="G21" s="1">
        <f t="shared" ref="G21" si="59">G20+E21</f>
        <v>7400940190</v>
      </c>
      <c r="H21" s="2">
        <f t="shared" si="57"/>
        <v>0.70537523997834506</v>
      </c>
      <c r="I21" s="2">
        <f t="shared" ref="I21" si="60">D21/E21</f>
        <v>1.4176851458958211</v>
      </c>
      <c r="J21" s="3">
        <f t="shared" ref="J21" si="61">G21/F21</f>
        <v>0.91148439064959974</v>
      </c>
      <c r="K21" s="3">
        <f t="shared" ref="K21" si="62">F21/G21</f>
        <v>1.097111492262985</v>
      </c>
    </row>
    <row r="22" spans="1:11" x14ac:dyDescent="0.25">
      <c r="A22">
        <v>2022</v>
      </c>
      <c r="B22">
        <v>3</v>
      </c>
      <c r="C22" s="4">
        <f t="shared" si="0"/>
        <v>44621</v>
      </c>
      <c r="D22" s="1">
        <f>Dados_Exportacao_Formatados!N22</f>
        <v>495902928</v>
      </c>
      <c r="E22" s="1">
        <f>Dados_Importacao_Formatados!N22</f>
        <v>428474464</v>
      </c>
      <c r="F22" s="1">
        <f>F21+D22</f>
        <v>8615559464</v>
      </c>
      <c r="G22" s="1">
        <f t="shared" ref="G22" si="63">G21+E22</f>
        <v>7829414654</v>
      </c>
      <c r="H22" s="2">
        <f t="shared" si="57"/>
        <v>0.86402890526994425</v>
      </c>
      <c r="I22" s="2">
        <f t="shared" ref="I22" si="64">D22/E22</f>
        <v>1.1573686874371119</v>
      </c>
      <c r="J22" s="3">
        <f t="shared" ref="J22" si="65">G22/F22</f>
        <v>0.90875290069264847</v>
      </c>
      <c r="K22" s="3">
        <f t="shared" ref="K22" si="66">F22/G22</f>
        <v>1.1004091422847764</v>
      </c>
    </row>
    <row r="23" spans="1:11" x14ac:dyDescent="0.25">
      <c r="A23">
        <v>2022</v>
      </c>
      <c r="B23">
        <v>4</v>
      </c>
      <c r="C23" s="4">
        <f t="shared" si="0"/>
        <v>44652</v>
      </c>
      <c r="D23" s="1">
        <f>Dados_Exportacao_Formatados!N23</f>
        <v>528372342</v>
      </c>
      <c r="E23" s="1">
        <f>Dados_Importacao_Formatados!N23</f>
        <v>514491944</v>
      </c>
      <c r="F23" s="1">
        <f>F22+D23</f>
        <v>9143931806</v>
      </c>
      <c r="G23" s="1">
        <f t="shared" ref="G23" si="67">G22+E23</f>
        <v>8343906598</v>
      </c>
      <c r="H23" s="2">
        <f t="shared" si="57"/>
        <v>0.97372989292463763</v>
      </c>
      <c r="I23" s="2">
        <f t="shared" ref="I23" si="68">D23/E23</f>
        <v>1.0269788442013001</v>
      </c>
      <c r="J23" s="3">
        <f t="shared" ref="J23" si="69">G23/F23</f>
        <v>0.91250752685239345</v>
      </c>
      <c r="K23" s="3">
        <f t="shared" ref="K23" si="70">F23/G23</f>
        <v>1.0958813714659466</v>
      </c>
    </row>
    <row r="24" spans="1:11" x14ac:dyDescent="0.25">
      <c r="A24">
        <v>2022</v>
      </c>
      <c r="B24">
        <v>5</v>
      </c>
      <c r="C24" s="4">
        <f t="shared" si="0"/>
        <v>44682</v>
      </c>
      <c r="D24" s="1">
        <f>Dados_Exportacao_Formatados!N24</f>
        <v>528548039</v>
      </c>
      <c r="E24" s="1">
        <f>Dados_Importacao_Formatados!N24</f>
        <v>444653926</v>
      </c>
      <c r="F24" s="1">
        <f>F23+D24</f>
        <v>9672479845</v>
      </c>
      <c r="G24" s="1">
        <f t="shared" ref="G24" si="71">G23+E24</f>
        <v>8788560524</v>
      </c>
      <c r="H24" s="2">
        <f t="shared" si="57"/>
        <v>0.84127438414353861</v>
      </c>
      <c r="I24" s="2">
        <f t="shared" ref="I24" si="72">D24/E24</f>
        <v>1.1886728264263655</v>
      </c>
      <c r="J24" s="3">
        <f t="shared" ref="J24" si="73">G24/F24</f>
        <v>0.90861502580882347</v>
      </c>
      <c r="K24" s="3">
        <f t="shared" ref="K24" si="74">F24/G24</f>
        <v>1.100576120353973</v>
      </c>
    </row>
    <row r="25" spans="1:11" x14ac:dyDescent="0.25">
      <c r="A25">
        <v>2022</v>
      </c>
      <c r="B25">
        <v>6</v>
      </c>
      <c r="C25" s="4">
        <f t="shared" si="0"/>
        <v>44713</v>
      </c>
      <c r="D25" s="1">
        <f>Dados_Exportacao_Formatados!N25</f>
        <v>650983459</v>
      </c>
      <c r="E25" s="1">
        <f>Dados_Importacao_Formatados!N25</f>
        <v>634926478</v>
      </c>
      <c r="F25" s="1">
        <f>F24+D25</f>
        <v>10323463304</v>
      </c>
      <c r="G25" s="1">
        <f t="shared" ref="G25" si="75">G24+E25</f>
        <v>9423487002</v>
      </c>
      <c r="H25" s="2">
        <f t="shared" si="57"/>
        <v>0.97533427189583932</v>
      </c>
      <c r="I25" s="2">
        <f t="shared" ref="I25" si="76">D25/E25</f>
        <v>1.0252895123394115</v>
      </c>
      <c r="J25" s="3">
        <f t="shared" ref="J25" si="77">G25/F25</f>
        <v>0.91282225010173779</v>
      </c>
      <c r="K25" s="3">
        <f t="shared" ref="K25" si="78">F25/G25</f>
        <v>1.0955035330137339</v>
      </c>
    </row>
    <row r="26" spans="1:11" x14ac:dyDescent="0.25">
      <c r="A26">
        <v>2022</v>
      </c>
      <c r="B26">
        <v>7</v>
      </c>
      <c r="C26" s="4">
        <f t="shared" si="0"/>
        <v>44743</v>
      </c>
      <c r="D26" s="1">
        <f>Dados_Exportacao_Formatados!N26</f>
        <v>489133562</v>
      </c>
      <c r="E26" s="1">
        <f>Dados_Importacao_Formatados!N26</f>
        <v>394161344</v>
      </c>
      <c r="F26" s="1">
        <f>F25+D26</f>
        <v>10812596866</v>
      </c>
      <c r="G26" s="1">
        <f t="shared" ref="G26" si="79">G25+E26</f>
        <v>9817648346</v>
      </c>
      <c r="H26" s="2">
        <f t="shared" ref="H26" si="80">E26/D26</f>
        <v>0.80583581790692993</v>
      </c>
      <c r="I26" s="2">
        <f t="shared" ref="I26" si="81">D26/E26</f>
        <v>1.2409475699372488</v>
      </c>
      <c r="J26" s="3">
        <f t="shared" ref="J26" si="82">G26/F26</f>
        <v>0.90798246412676342</v>
      </c>
      <c r="K26" s="3">
        <f t="shared" ref="K26" si="83">F26/G26</f>
        <v>1.1013428557364628</v>
      </c>
    </row>
    <row r="27" spans="1:11" x14ac:dyDescent="0.25">
      <c r="A27">
        <v>2022</v>
      </c>
      <c r="B27">
        <v>8</v>
      </c>
      <c r="C27" s="4">
        <f t="shared" si="0"/>
        <v>44774</v>
      </c>
      <c r="D27" s="1">
        <f>Dados_Exportacao_Formatados!N27</f>
        <v>656536883</v>
      </c>
      <c r="E27" s="1">
        <f>Dados_Importacao_Formatados!N27</f>
        <v>624712081</v>
      </c>
      <c r="F27" s="1">
        <f t="shared" ref="F27:F28" si="84">F26+D27</f>
        <v>11469133749</v>
      </c>
      <c r="G27" s="1">
        <f t="shared" ref="G27:G28" si="85">G26+E27</f>
        <v>10442360427</v>
      </c>
      <c r="H27" s="2">
        <f t="shared" ref="H27:H28" si="86">E27/D27</f>
        <v>0.95152625416171788</v>
      </c>
      <c r="I27" s="2">
        <f t="shared" ref="I27:I28" si="87">D27/E27</f>
        <v>1.0509431512018415</v>
      </c>
      <c r="J27" s="3">
        <f t="shared" ref="J27:J28" si="88">G27/F27</f>
        <v>0.91047507645557579</v>
      </c>
      <c r="K27" s="3">
        <f t="shared" ref="K27:K28" si="89">F27/G27</f>
        <v>1.0983277037005112</v>
      </c>
    </row>
    <row r="28" spans="1:11" x14ac:dyDescent="0.25">
      <c r="A28">
        <v>2022</v>
      </c>
      <c r="B28">
        <v>9</v>
      </c>
      <c r="C28" s="4">
        <f t="shared" si="0"/>
        <v>44805</v>
      </c>
      <c r="D28" s="1">
        <f>Dados_Exportacao_Formatados!N28</f>
        <v>548120586</v>
      </c>
      <c r="E28" s="1">
        <f>Dados_Importacao_Formatados!N28</f>
        <v>560023252</v>
      </c>
      <c r="F28" s="1">
        <f t="shared" si="84"/>
        <v>12017254335</v>
      </c>
      <c r="G28" s="1">
        <f t="shared" si="85"/>
        <v>11002383679</v>
      </c>
      <c r="H28" s="2">
        <f t="shared" si="86"/>
        <v>1.0217154150090615</v>
      </c>
      <c r="I28" s="2">
        <f t="shared" si="87"/>
        <v>0.97874612177710074</v>
      </c>
      <c r="J28" s="3">
        <f t="shared" si="88"/>
        <v>0.91554887433444676</v>
      </c>
      <c r="K28" s="3">
        <f t="shared" si="89"/>
        <v>1.0922409802829418</v>
      </c>
    </row>
    <row r="29" spans="1:11" x14ac:dyDescent="0.25">
      <c r="A29">
        <v>2022</v>
      </c>
      <c r="B29">
        <v>10</v>
      </c>
      <c r="C29" s="4">
        <f t="shared" si="0"/>
        <v>44835</v>
      </c>
      <c r="D29" s="1"/>
      <c r="E29" s="1"/>
      <c r="F29" s="1"/>
      <c r="G29" s="1"/>
      <c r="H29" s="2"/>
      <c r="I29" s="2"/>
      <c r="J29" s="3"/>
      <c r="K29" s="3"/>
    </row>
    <row r="30" spans="1:11" x14ac:dyDescent="0.25">
      <c r="A30">
        <v>2022</v>
      </c>
      <c r="B30">
        <v>11</v>
      </c>
      <c r="C30" s="4">
        <f t="shared" si="0"/>
        <v>44866</v>
      </c>
      <c r="D30" s="1"/>
      <c r="E30" s="1"/>
      <c r="F30" s="1"/>
      <c r="G30" s="1"/>
      <c r="H30" s="2"/>
      <c r="I30" s="2"/>
      <c r="J30" s="3"/>
      <c r="K30" s="3"/>
    </row>
    <row r="31" spans="1:11" x14ac:dyDescent="0.25">
      <c r="A31">
        <v>2022</v>
      </c>
      <c r="B31">
        <v>12</v>
      </c>
      <c r="C31" s="4">
        <f t="shared" si="0"/>
        <v>44896</v>
      </c>
      <c r="D31" s="1"/>
      <c r="E31" s="1"/>
      <c r="F31" s="1"/>
      <c r="G31" s="1"/>
      <c r="H31" s="2"/>
      <c r="I31" s="2"/>
      <c r="J31" s="3"/>
      <c r="K31" s="3"/>
    </row>
    <row r="32" spans="1:11" x14ac:dyDescent="0.25">
      <c r="A32">
        <v>2023</v>
      </c>
      <c r="B32">
        <v>1</v>
      </c>
      <c r="C32" s="4">
        <f t="shared" si="0"/>
        <v>44927</v>
      </c>
      <c r="D32" s="1"/>
      <c r="E32" s="1"/>
      <c r="F32" s="1"/>
      <c r="G32" s="1"/>
      <c r="H32" s="2"/>
      <c r="I32" s="2"/>
      <c r="J32" s="3"/>
      <c r="K32" s="3"/>
    </row>
    <row r="33" spans="1:11" x14ac:dyDescent="0.25">
      <c r="A33">
        <v>2023</v>
      </c>
      <c r="B33">
        <v>2</v>
      </c>
      <c r="C33" s="4">
        <f t="shared" si="0"/>
        <v>44958</v>
      </c>
      <c r="D33" s="1"/>
      <c r="E33" s="1"/>
      <c r="F33" s="1"/>
      <c r="G33" s="1"/>
      <c r="H33" s="2"/>
      <c r="I33" s="2"/>
      <c r="J33" s="3"/>
      <c r="K33" s="3"/>
    </row>
    <row r="34" spans="1:11" x14ac:dyDescent="0.25">
      <c r="A34">
        <v>2023</v>
      </c>
      <c r="B34">
        <v>3</v>
      </c>
      <c r="C34" s="4">
        <f t="shared" si="0"/>
        <v>44986</v>
      </c>
      <c r="D34" s="1"/>
      <c r="E34" s="1"/>
      <c r="F34" s="1"/>
      <c r="G34" s="1"/>
      <c r="H34" s="2"/>
      <c r="I34" s="2"/>
      <c r="J34" s="3"/>
      <c r="K34" s="3"/>
    </row>
    <row r="35" spans="1:11" x14ac:dyDescent="0.25">
      <c r="A35">
        <v>2023</v>
      </c>
      <c r="B35">
        <v>4</v>
      </c>
      <c r="C35" s="4">
        <f t="shared" si="0"/>
        <v>45017</v>
      </c>
      <c r="D35" s="1"/>
      <c r="E35" s="1"/>
      <c r="F35" s="1"/>
      <c r="G35" s="1"/>
      <c r="H35" s="2"/>
      <c r="I35" s="2"/>
      <c r="J35" s="3"/>
      <c r="K35" s="3"/>
    </row>
    <row r="36" spans="1:11" x14ac:dyDescent="0.25">
      <c r="A36">
        <v>2023</v>
      </c>
      <c r="B36">
        <v>5</v>
      </c>
      <c r="C36" s="4">
        <f t="shared" si="0"/>
        <v>45047</v>
      </c>
      <c r="D36" s="1"/>
      <c r="E36" s="1"/>
      <c r="F36" s="1"/>
      <c r="G36" s="1"/>
      <c r="H36" s="2"/>
      <c r="I36" s="2"/>
      <c r="J36" s="3"/>
      <c r="K36" s="3"/>
    </row>
    <row r="37" spans="1:11" x14ac:dyDescent="0.25">
      <c r="A37">
        <v>2023</v>
      </c>
      <c r="B37">
        <v>6</v>
      </c>
      <c r="C37" s="4">
        <f t="shared" si="0"/>
        <v>45078</v>
      </c>
      <c r="D37" s="1"/>
      <c r="E37" s="1"/>
      <c r="F37" s="1"/>
      <c r="G37" s="1"/>
      <c r="H37" s="2"/>
      <c r="I37" s="2"/>
      <c r="J37" s="3"/>
      <c r="K37" s="3"/>
    </row>
  </sheetData>
  <conditionalFormatting sqref="A2:K37">
    <cfRule type="expression" dxfId="0" priority="1">
      <formula>MOD($A2,2)=0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pageSetUpPr fitToPage="1"/>
  </sheetPr>
  <dimension ref="A1:N51"/>
  <sheetViews>
    <sheetView zoomScale="80" zoomScaleNormal="80" workbookViewId="0">
      <pane ySplit="1" topLeftCell="A9" activePane="bottomLeft" state="frozen"/>
      <selection pane="bottomLeft" activeCell="C27" sqref="C27"/>
    </sheetView>
  </sheetViews>
  <sheetFormatPr defaultColWidth="9.109375" defaultRowHeight="13.2" x14ac:dyDescent="0.25"/>
  <cols>
    <col min="1" max="1" width="7.5546875" style="12" customWidth="1"/>
    <col min="2" max="2" width="6" style="12" customWidth="1"/>
    <col min="3" max="3" width="29.109375" style="15" customWidth="1"/>
    <col min="4" max="4" width="18.109375" style="12" customWidth="1"/>
    <col min="5" max="5" width="24.77734375" style="12" customWidth="1"/>
    <col min="6" max="6" width="14.44140625" style="12" customWidth="1"/>
    <col min="7" max="7" width="15.109375" style="12" customWidth="1"/>
    <col min="8" max="8" width="12.88671875" style="12" customWidth="1"/>
    <col min="9" max="9" width="15.44140625" style="12" customWidth="1"/>
    <col min="10" max="10" width="12.44140625" style="12" customWidth="1"/>
    <col min="11" max="11" width="16.33203125" style="12" customWidth="1"/>
    <col min="12" max="12" width="17.44140625" style="12" customWidth="1"/>
    <col min="13" max="14" width="18.44140625" style="12" customWidth="1"/>
    <col min="15" max="15" width="13.44140625" style="12" bestFit="1" customWidth="1"/>
    <col min="16" max="16" width="13.33203125" style="12" bestFit="1" customWidth="1"/>
    <col min="17" max="16384" width="9.109375" style="12"/>
  </cols>
  <sheetData>
    <row r="1" spans="1:14" s="11" customFormat="1" ht="45.75" customHeight="1" x14ac:dyDescent="0.25">
      <c r="A1" s="10" t="s">
        <v>0</v>
      </c>
      <c r="B1" s="10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6">
        <v>35056270</v>
      </c>
      <c r="D2" s="16">
        <v>13491617</v>
      </c>
      <c r="E2" s="16">
        <v>96075994</v>
      </c>
      <c r="F2" s="16">
        <v>0</v>
      </c>
      <c r="G2" s="17">
        <v>4228740</v>
      </c>
      <c r="H2" s="17">
        <v>10675</v>
      </c>
      <c r="I2" s="16"/>
      <c r="J2" s="16">
        <v>0</v>
      </c>
      <c r="K2" s="16">
        <v>0</v>
      </c>
      <c r="L2" s="16">
        <v>57225248</v>
      </c>
      <c r="M2" s="16">
        <f>SUM(C2:L2)</f>
        <v>206088544</v>
      </c>
      <c r="N2" s="16">
        <f>L2+SUM(C2:G2)</f>
        <v>206077869</v>
      </c>
    </row>
    <row r="3" spans="1:14" ht="17.399999999999999" x14ac:dyDescent="0.3">
      <c r="A3" s="8">
        <v>2020</v>
      </c>
      <c r="B3" s="8">
        <v>8</v>
      </c>
      <c r="C3" s="16">
        <v>53896915</v>
      </c>
      <c r="D3" s="16">
        <v>4292207</v>
      </c>
      <c r="E3" s="16">
        <v>146867324</v>
      </c>
      <c r="F3" s="16">
        <v>0</v>
      </c>
      <c r="G3" s="17">
        <v>5351343</v>
      </c>
      <c r="H3" s="17"/>
      <c r="I3" s="16">
        <v>0</v>
      </c>
      <c r="J3" s="16">
        <v>0</v>
      </c>
      <c r="K3" s="16">
        <v>79402</v>
      </c>
      <c r="L3" s="16">
        <v>74570143</v>
      </c>
      <c r="M3" s="16">
        <f>SUM(C3:L3)</f>
        <v>285057334</v>
      </c>
      <c r="N3" s="16">
        <f>L3+SUM(C3:G3)</f>
        <v>284977932</v>
      </c>
    </row>
    <row r="4" spans="1:14" ht="17.399999999999999" x14ac:dyDescent="0.3">
      <c r="A4" s="8">
        <v>2020</v>
      </c>
      <c r="B4" s="8">
        <v>9</v>
      </c>
      <c r="C4" s="16">
        <v>83356691</v>
      </c>
      <c r="D4" s="16">
        <v>8760610</v>
      </c>
      <c r="E4" s="16">
        <v>147943098</v>
      </c>
      <c r="F4" s="16">
        <v>0</v>
      </c>
      <c r="G4" s="17">
        <v>5561981</v>
      </c>
      <c r="H4" s="17">
        <v>31353</v>
      </c>
      <c r="I4" s="16">
        <v>0</v>
      </c>
      <c r="J4" s="16">
        <v>0</v>
      </c>
      <c r="K4" s="16">
        <v>0</v>
      </c>
      <c r="L4" s="16">
        <v>80641485</v>
      </c>
      <c r="M4" s="16">
        <f t="shared" ref="M4:M37" si="0">SUM(C4:L4)</f>
        <v>326295218</v>
      </c>
      <c r="N4" s="16">
        <f t="shared" ref="N4:N37" si="1">L4+SUM(C4:G4)</f>
        <v>326263865</v>
      </c>
    </row>
    <row r="5" spans="1:14" ht="17.399999999999999" x14ac:dyDescent="0.3">
      <c r="A5" s="8">
        <v>2020</v>
      </c>
      <c r="B5" s="8">
        <v>10</v>
      </c>
      <c r="C5" s="16">
        <v>88061876</v>
      </c>
      <c r="D5" s="16">
        <v>8327788</v>
      </c>
      <c r="E5" s="16">
        <v>192187456</v>
      </c>
      <c r="F5" s="16">
        <v>0</v>
      </c>
      <c r="G5" s="16">
        <v>9837659</v>
      </c>
      <c r="H5" s="16">
        <v>17164</v>
      </c>
      <c r="I5" s="16">
        <v>0</v>
      </c>
      <c r="J5" s="16">
        <v>0</v>
      </c>
      <c r="K5" s="16">
        <v>0</v>
      </c>
      <c r="L5" s="16">
        <v>79127106</v>
      </c>
      <c r="M5" s="16">
        <f t="shared" si="0"/>
        <v>377559049</v>
      </c>
      <c r="N5" s="16">
        <f t="shared" si="1"/>
        <v>377541885</v>
      </c>
    </row>
    <row r="6" spans="1:14" ht="17.399999999999999" x14ac:dyDescent="0.3">
      <c r="A6" s="8">
        <v>2020</v>
      </c>
      <c r="B6" s="8">
        <v>11</v>
      </c>
      <c r="C6" s="16">
        <v>51839626</v>
      </c>
      <c r="D6" s="16">
        <v>2828164</v>
      </c>
      <c r="E6" s="16">
        <v>154895240</v>
      </c>
      <c r="F6" s="16">
        <v>0</v>
      </c>
      <c r="G6" s="16">
        <v>6061001</v>
      </c>
      <c r="H6" s="16">
        <v>2600</v>
      </c>
      <c r="I6" s="16">
        <v>0</v>
      </c>
      <c r="J6" s="16">
        <v>0</v>
      </c>
      <c r="K6" s="16">
        <v>159168</v>
      </c>
      <c r="L6" s="16">
        <v>92828487</v>
      </c>
      <c r="M6" s="16">
        <f t="shared" si="0"/>
        <v>308614286</v>
      </c>
      <c r="N6" s="16">
        <f t="shared" si="1"/>
        <v>308452518</v>
      </c>
    </row>
    <row r="7" spans="1:14" ht="17.399999999999999" x14ac:dyDescent="0.3">
      <c r="A7" s="8">
        <v>2020</v>
      </c>
      <c r="B7" s="8">
        <v>12</v>
      </c>
      <c r="C7" s="16">
        <v>46639403</v>
      </c>
      <c r="D7" s="16">
        <v>4984118</v>
      </c>
      <c r="E7" s="16">
        <v>211874755</v>
      </c>
      <c r="F7" s="16">
        <v>0</v>
      </c>
      <c r="G7" s="16">
        <v>10421850</v>
      </c>
      <c r="H7" s="16">
        <v>33365</v>
      </c>
      <c r="I7" s="16">
        <v>0</v>
      </c>
      <c r="J7" s="16">
        <v>0</v>
      </c>
      <c r="K7" s="16">
        <v>258130</v>
      </c>
      <c r="L7" s="16">
        <v>88749824</v>
      </c>
      <c r="M7" s="16">
        <f t="shared" si="0"/>
        <v>362961445</v>
      </c>
      <c r="N7" s="16">
        <f t="shared" si="1"/>
        <v>362669950</v>
      </c>
    </row>
    <row r="8" spans="1:14" ht="17.399999999999999" x14ac:dyDescent="0.3">
      <c r="A8" s="8">
        <v>2021</v>
      </c>
      <c r="B8" s="8">
        <v>1</v>
      </c>
      <c r="C8" s="16">
        <v>29641504</v>
      </c>
      <c r="D8" s="16">
        <v>1019985</v>
      </c>
      <c r="E8" s="16">
        <v>100699729</v>
      </c>
      <c r="F8" s="16">
        <v>0</v>
      </c>
      <c r="G8" s="16">
        <v>1963842</v>
      </c>
      <c r="H8" s="16">
        <v>12053</v>
      </c>
      <c r="I8" s="16">
        <v>0</v>
      </c>
      <c r="J8" s="16">
        <v>9800</v>
      </c>
      <c r="K8" s="16">
        <v>0</v>
      </c>
      <c r="L8" s="16">
        <v>66090128</v>
      </c>
      <c r="M8" s="16">
        <f t="shared" si="0"/>
        <v>199437041</v>
      </c>
      <c r="N8" s="16">
        <f t="shared" si="1"/>
        <v>199415188</v>
      </c>
    </row>
    <row r="9" spans="1:14" ht="17.399999999999999" x14ac:dyDescent="0.3">
      <c r="A9" s="8">
        <v>2021</v>
      </c>
      <c r="B9" s="8">
        <v>2</v>
      </c>
      <c r="C9" s="16">
        <v>59922645</v>
      </c>
      <c r="D9" s="16">
        <v>0</v>
      </c>
      <c r="E9" s="16">
        <v>158666096</v>
      </c>
      <c r="F9" s="16">
        <v>0</v>
      </c>
      <c r="G9" s="16">
        <v>2220171</v>
      </c>
      <c r="H9" s="16">
        <v>0</v>
      </c>
      <c r="I9" s="16">
        <v>0</v>
      </c>
      <c r="J9" s="16">
        <v>0</v>
      </c>
      <c r="K9" s="16">
        <v>160146</v>
      </c>
      <c r="L9" s="16">
        <v>89358183</v>
      </c>
      <c r="M9" s="16">
        <f t="shared" si="0"/>
        <v>310327241</v>
      </c>
      <c r="N9" s="16">
        <f t="shared" si="1"/>
        <v>310167095</v>
      </c>
    </row>
    <row r="10" spans="1:14" ht="17.399999999999999" x14ac:dyDescent="0.3">
      <c r="A10" s="8">
        <v>2021</v>
      </c>
      <c r="B10" s="8">
        <v>3</v>
      </c>
      <c r="C10" s="16">
        <v>63944759</v>
      </c>
      <c r="D10" s="16">
        <v>5273085</v>
      </c>
      <c r="E10" s="16">
        <v>178088433</v>
      </c>
      <c r="F10" s="16">
        <v>0</v>
      </c>
      <c r="G10" s="16">
        <v>4787467</v>
      </c>
      <c r="H10" s="16">
        <v>0</v>
      </c>
      <c r="I10" s="16">
        <v>0</v>
      </c>
      <c r="J10" s="16">
        <v>9800</v>
      </c>
      <c r="K10" s="16">
        <v>0</v>
      </c>
      <c r="L10" s="16">
        <v>107640324</v>
      </c>
      <c r="M10" s="16">
        <f t="shared" si="0"/>
        <v>359743868</v>
      </c>
      <c r="N10" s="16">
        <f t="shared" si="1"/>
        <v>359734068</v>
      </c>
    </row>
    <row r="11" spans="1:14" ht="17.399999999999999" x14ac:dyDescent="0.3">
      <c r="A11" s="8">
        <v>2021</v>
      </c>
      <c r="B11" s="8">
        <v>4</v>
      </c>
      <c r="C11" s="16">
        <v>99677533</v>
      </c>
      <c r="D11" s="16">
        <v>6540025</v>
      </c>
      <c r="E11" s="16">
        <v>165897146</v>
      </c>
      <c r="F11" s="16">
        <v>0</v>
      </c>
      <c r="G11" s="16">
        <v>5110812</v>
      </c>
      <c r="H11" s="16">
        <v>0</v>
      </c>
      <c r="I11" s="16">
        <v>0</v>
      </c>
      <c r="J11" s="16">
        <v>0</v>
      </c>
      <c r="K11" s="16">
        <v>0</v>
      </c>
      <c r="L11" s="16">
        <v>103478920</v>
      </c>
      <c r="M11" s="16">
        <f t="shared" si="0"/>
        <v>380704436</v>
      </c>
      <c r="N11" s="9">
        <f t="shared" si="1"/>
        <v>380704436</v>
      </c>
    </row>
    <row r="12" spans="1:14" ht="17.399999999999999" x14ac:dyDescent="0.3">
      <c r="A12" s="8">
        <v>2021</v>
      </c>
      <c r="B12" s="8">
        <v>5</v>
      </c>
      <c r="C12" s="16">
        <v>120096023</v>
      </c>
      <c r="D12" s="16">
        <v>7046344</v>
      </c>
      <c r="E12" s="16">
        <v>155944169</v>
      </c>
      <c r="F12" s="16">
        <v>0</v>
      </c>
      <c r="G12" s="16">
        <v>7426014</v>
      </c>
      <c r="H12" s="16">
        <v>4123</v>
      </c>
      <c r="I12" s="16">
        <v>0</v>
      </c>
      <c r="J12" s="16">
        <v>0</v>
      </c>
      <c r="K12" s="16">
        <v>180103</v>
      </c>
      <c r="L12" s="16">
        <v>92980207</v>
      </c>
      <c r="M12" s="16">
        <f t="shared" si="0"/>
        <v>383676983</v>
      </c>
      <c r="N12" s="9">
        <f>L12+SUM(C12:G12)</f>
        <v>383492757</v>
      </c>
    </row>
    <row r="13" spans="1:14" ht="17.399999999999999" x14ac:dyDescent="0.3">
      <c r="A13" s="8">
        <v>2021</v>
      </c>
      <c r="B13" s="8">
        <v>6</v>
      </c>
      <c r="C13" s="16">
        <v>183654450</v>
      </c>
      <c r="D13" s="16">
        <v>6283310</v>
      </c>
      <c r="E13" s="16">
        <v>213125788</v>
      </c>
      <c r="F13" s="16">
        <v>0</v>
      </c>
      <c r="G13" s="16">
        <v>8404647</v>
      </c>
      <c r="H13" s="16">
        <v>11104</v>
      </c>
      <c r="I13" s="16">
        <v>0</v>
      </c>
      <c r="J13" s="16">
        <v>0</v>
      </c>
      <c r="K13" s="16">
        <v>194443</v>
      </c>
      <c r="L13" s="16">
        <v>101475666</v>
      </c>
      <c r="M13" s="16">
        <f t="shared" si="0"/>
        <v>513149408</v>
      </c>
      <c r="N13" s="9">
        <f t="shared" si="1"/>
        <v>512943861</v>
      </c>
    </row>
    <row r="14" spans="1:14" ht="17.399999999999999" x14ac:dyDescent="0.3">
      <c r="A14" s="8">
        <v>2021</v>
      </c>
      <c r="B14" s="8">
        <v>7</v>
      </c>
      <c r="C14" s="16">
        <v>102292797</v>
      </c>
      <c r="D14" s="16">
        <v>3023668</v>
      </c>
      <c r="E14" s="16">
        <v>232236870</v>
      </c>
      <c r="F14" s="16">
        <v>0</v>
      </c>
      <c r="G14" s="16">
        <v>5669889</v>
      </c>
      <c r="H14" s="16">
        <v>19490</v>
      </c>
      <c r="I14" s="16">
        <v>0</v>
      </c>
      <c r="J14" s="16">
        <v>19600</v>
      </c>
      <c r="K14" s="16">
        <v>161122</v>
      </c>
      <c r="L14" s="16">
        <v>98064603</v>
      </c>
      <c r="M14" s="16">
        <f t="shared" si="0"/>
        <v>441488039</v>
      </c>
      <c r="N14" s="9">
        <f t="shared" si="1"/>
        <v>441287827</v>
      </c>
    </row>
    <row r="15" spans="1:14" ht="17.399999999999999" x14ac:dyDescent="0.3">
      <c r="A15" s="8">
        <v>2021</v>
      </c>
      <c r="B15" s="8">
        <v>8</v>
      </c>
      <c r="C15" s="16">
        <v>143132887</v>
      </c>
      <c r="D15" s="16">
        <v>1839790</v>
      </c>
      <c r="E15" s="16">
        <v>192388747</v>
      </c>
      <c r="F15" s="16">
        <v>0</v>
      </c>
      <c r="G15" s="16">
        <v>7416695</v>
      </c>
      <c r="H15" s="16">
        <v>116</v>
      </c>
      <c r="I15" s="16">
        <v>1010</v>
      </c>
      <c r="J15" s="16">
        <v>10150</v>
      </c>
      <c r="K15" s="16">
        <v>0</v>
      </c>
      <c r="L15" s="16">
        <v>105998388</v>
      </c>
      <c r="M15" s="16">
        <f t="shared" si="0"/>
        <v>450787783</v>
      </c>
      <c r="N15" s="9">
        <f t="shared" si="1"/>
        <v>450776507</v>
      </c>
    </row>
    <row r="16" spans="1:14" ht="17.399999999999999" x14ac:dyDescent="0.3">
      <c r="A16" s="8">
        <v>2021</v>
      </c>
      <c r="B16" s="8">
        <v>9</v>
      </c>
      <c r="C16" s="16">
        <v>151495005</v>
      </c>
      <c r="D16" s="16">
        <v>0</v>
      </c>
      <c r="E16" s="16">
        <v>177983488</v>
      </c>
      <c r="F16" s="16">
        <v>0</v>
      </c>
      <c r="G16" s="16">
        <v>1460292</v>
      </c>
      <c r="H16" s="16">
        <v>0</v>
      </c>
      <c r="I16" s="16">
        <v>0</v>
      </c>
      <c r="J16" s="16">
        <v>19600</v>
      </c>
      <c r="K16" s="16">
        <v>157654</v>
      </c>
      <c r="L16" s="16">
        <v>101918014</v>
      </c>
      <c r="M16" s="16">
        <f t="shared" si="0"/>
        <v>433034053</v>
      </c>
      <c r="N16" s="9">
        <f t="shared" si="1"/>
        <v>432856799</v>
      </c>
    </row>
    <row r="17" spans="1:14" ht="17.399999999999999" x14ac:dyDescent="0.3">
      <c r="A17" s="8">
        <v>2021</v>
      </c>
      <c r="B17" s="8">
        <v>10</v>
      </c>
      <c r="C17" s="16">
        <v>161063702</v>
      </c>
      <c r="D17" s="16">
        <v>932129</v>
      </c>
      <c r="E17" s="16">
        <v>214643644</v>
      </c>
      <c r="F17" s="16">
        <v>0</v>
      </c>
      <c r="G17" s="16">
        <v>5401201</v>
      </c>
      <c r="H17" s="16">
        <v>0</v>
      </c>
      <c r="I17" s="16">
        <v>4872</v>
      </c>
      <c r="J17" s="16">
        <v>19600</v>
      </c>
      <c r="K17" s="16">
        <v>169415</v>
      </c>
      <c r="L17" s="16">
        <v>85075975</v>
      </c>
      <c r="M17" s="16">
        <f t="shared" si="0"/>
        <v>467310538</v>
      </c>
      <c r="N17" s="9">
        <f t="shared" si="1"/>
        <v>467116651</v>
      </c>
    </row>
    <row r="18" spans="1:14" ht="17.399999999999999" x14ac:dyDescent="0.3">
      <c r="A18" s="8">
        <v>2021</v>
      </c>
      <c r="B18" s="8">
        <v>11</v>
      </c>
      <c r="C18" s="16">
        <v>176888931</v>
      </c>
      <c r="D18" s="16">
        <v>2822348</v>
      </c>
      <c r="E18" s="16">
        <v>220132081</v>
      </c>
      <c r="F18" s="16">
        <v>0</v>
      </c>
      <c r="G18" s="16">
        <v>6605719</v>
      </c>
      <c r="H18" s="16">
        <v>0</v>
      </c>
      <c r="I18" s="16">
        <v>1010</v>
      </c>
      <c r="J18" s="16">
        <v>19600</v>
      </c>
      <c r="K18" s="16">
        <v>171950</v>
      </c>
      <c r="L18" s="16">
        <v>93020432</v>
      </c>
      <c r="M18" s="16">
        <f t="shared" si="0"/>
        <v>499662071</v>
      </c>
      <c r="N18" s="9">
        <f t="shared" si="1"/>
        <v>499469511</v>
      </c>
    </row>
    <row r="19" spans="1:14" ht="17.399999999999999" x14ac:dyDescent="0.3">
      <c r="A19" s="8">
        <v>2021</v>
      </c>
      <c r="B19" s="8">
        <v>12</v>
      </c>
      <c r="C19" s="16">
        <v>188204174</v>
      </c>
      <c r="D19" s="16">
        <v>9902587</v>
      </c>
      <c r="E19" s="16">
        <v>264845948</v>
      </c>
      <c r="F19" s="16">
        <v>0</v>
      </c>
      <c r="G19" s="16">
        <v>10192416</v>
      </c>
      <c r="H19" s="16">
        <v>3250</v>
      </c>
      <c r="I19" s="16">
        <v>0</v>
      </c>
      <c r="J19" s="16">
        <v>9800</v>
      </c>
      <c r="K19" s="16">
        <v>338631</v>
      </c>
      <c r="L19" s="16">
        <v>86624435</v>
      </c>
      <c r="M19" s="16">
        <f t="shared" si="0"/>
        <v>560121241</v>
      </c>
      <c r="N19" s="9">
        <f t="shared" si="1"/>
        <v>559769560</v>
      </c>
    </row>
    <row r="20" spans="1:14" ht="17.399999999999999" x14ac:dyDescent="0.3">
      <c r="A20" s="8">
        <v>2022</v>
      </c>
      <c r="B20" s="8">
        <v>1</v>
      </c>
      <c r="C20" s="16">
        <v>46442484</v>
      </c>
      <c r="D20" s="16">
        <v>11826618</v>
      </c>
      <c r="E20" s="16">
        <v>103142762</v>
      </c>
      <c r="F20" s="16"/>
      <c r="G20" s="16">
        <v>6991360</v>
      </c>
      <c r="H20" s="16">
        <v>5421</v>
      </c>
      <c r="I20" s="16"/>
      <c r="J20" s="16"/>
      <c r="K20" s="16">
        <v>336828</v>
      </c>
      <c r="L20" s="16">
        <v>67377668</v>
      </c>
      <c r="M20" s="16">
        <f t="shared" si="0"/>
        <v>236123141</v>
      </c>
      <c r="N20" s="9">
        <f t="shared" si="1"/>
        <v>235780892</v>
      </c>
    </row>
    <row r="21" spans="1:14" ht="17.399999999999999" x14ac:dyDescent="0.3">
      <c r="A21" s="8">
        <v>2022</v>
      </c>
      <c r="B21" s="8">
        <v>2</v>
      </c>
      <c r="C21" s="16">
        <v>104894197</v>
      </c>
      <c r="D21" s="16">
        <v>3160218</v>
      </c>
      <c r="E21" s="16">
        <v>109117014</v>
      </c>
      <c r="F21" s="16">
        <v>0</v>
      </c>
      <c r="G21" s="16">
        <v>4247337</v>
      </c>
      <c r="H21" s="16">
        <v>0</v>
      </c>
      <c r="I21" s="16">
        <v>1010</v>
      </c>
      <c r="J21" s="16">
        <v>0</v>
      </c>
      <c r="K21" s="16">
        <v>26078</v>
      </c>
      <c r="L21" s="16">
        <v>80022253</v>
      </c>
      <c r="M21" s="16">
        <f t="shared" si="0"/>
        <v>301468107</v>
      </c>
      <c r="N21" s="9">
        <f t="shared" si="1"/>
        <v>301441019</v>
      </c>
    </row>
    <row r="22" spans="1:14" ht="17.399999999999999" x14ac:dyDescent="0.3">
      <c r="A22" s="8">
        <v>2022</v>
      </c>
      <c r="B22" s="8">
        <v>3</v>
      </c>
      <c r="C22" s="16">
        <v>155389318</v>
      </c>
      <c r="D22" s="16">
        <v>2762480</v>
      </c>
      <c r="E22" s="16">
        <v>161969863</v>
      </c>
      <c r="F22" s="16">
        <v>0</v>
      </c>
      <c r="G22" s="16">
        <v>4402579</v>
      </c>
      <c r="H22" s="16">
        <v>0</v>
      </c>
      <c r="I22" s="16">
        <v>0</v>
      </c>
      <c r="J22" s="16">
        <v>19600</v>
      </c>
      <c r="K22" s="16">
        <v>0</v>
      </c>
      <c r="L22" s="16">
        <v>103950224</v>
      </c>
      <c r="M22" s="16">
        <f t="shared" si="0"/>
        <v>428494064</v>
      </c>
      <c r="N22" s="9">
        <f t="shared" si="1"/>
        <v>428474464</v>
      </c>
    </row>
    <row r="23" spans="1:14" ht="17.399999999999999" x14ac:dyDescent="0.3">
      <c r="A23" s="8">
        <v>2022</v>
      </c>
      <c r="B23" s="8">
        <v>4</v>
      </c>
      <c r="C23" s="16">
        <v>222039118</v>
      </c>
      <c r="D23" s="16">
        <v>4448033</v>
      </c>
      <c r="E23" s="16">
        <v>176506468</v>
      </c>
      <c r="F23" s="16">
        <v>0</v>
      </c>
      <c r="G23" s="16">
        <v>6109615</v>
      </c>
      <c r="H23" s="16">
        <v>18596</v>
      </c>
      <c r="I23" s="16">
        <v>0</v>
      </c>
      <c r="J23" s="16">
        <v>0</v>
      </c>
      <c r="K23" s="16">
        <v>0</v>
      </c>
      <c r="L23" s="16">
        <v>105388710</v>
      </c>
      <c r="M23" s="16">
        <f t="shared" si="0"/>
        <v>514510540</v>
      </c>
      <c r="N23" s="9">
        <f t="shared" si="1"/>
        <v>514491944</v>
      </c>
    </row>
    <row r="24" spans="1:14" ht="17.399999999999999" x14ac:dyDescent="0.3">
      <c r="A24" s="8">
        <v>2022</v>
      </c>
      <c r="B24" s="8">
        <v>5</v>
      </c>
      <c r="C24" s="16">
        <v>168240189</v>
      </c>
      <c r="D24" s="16">
        <v>8042416</v>
      </c>
      <c r="E24" s="16">
        <v>147368107</v>
      </c>
      <c r="F24" s="16">
        <v>0</v>
      </c>
      <c r="G24" s="16">
        <v>10777441</v>
      </c>
      <c r="H24" s="16">
        <v>0</v>
      </c>
      <c r="I24" s="16">
        <v>0</v>
      </c>
      <c r="J24" s="16">
        <v>0</v>
      </c>
      <c r="K24" s="16">
        <v>84090</v>
      </c>
      <c r="L24" s="16">
        <v>110225773</v>
      </c>
      <c r="M24" s="16">
        <f t="shared" si="0"/>
        <v>444738016</v>
      </c>
      <c r="N24" s="9">
        <f t="shared" si="1"/>
        <v>444653926</v>
      </c>
    </row>
    <row r="25" spans="1:14" ht="17.399999999999999" x14ac:dyDescent="0.3">
      <c r="A25" s="8">
        <v>2022</v>
      </c>
      <c r="B25" s="8">
        <v>6</v>
      </c>
      <c r="C25" s="16">
        <v>266579143</v>
      </c>
      <c r="D25" s="16">
        <v>7899311</v>
      </c>
      <c r="E25" s="16">
        <v>233910593</v>
      </c>
      <c r="F25" s="16">
        <v>0</v>
      </c>
      <c r="G25" s="16">
        <v>11138124</v>
      </c>
      <c r="H25" s="16">
        <v>0</v>
      </c>
      <c r="I25" s="16">
        <v>0</v>
      </c>
      <c r="J25" s="16">
        <v>0</v>
      </c>
      <c r="K25" s="16">
        <v>0</v>
      </c>
      <c r="L25" s="16">
        <v>115399307</v>
      </c>
      <c r="M25" s="16">
        <v>634926478</v>
      </c>
      <c r="N25" s="9">
        <v>634926478</v>
      </c>
    </row>
    <row r="26" spans="1:14" ht="17.399999999999999" x14ac:dyDescent="0.3">
      <c r="A26" s="8">
        <v>2022</v>
      </c>
      <c r="B26" s="8">
        <v>7</v>
      </c>
      <c r="C26" s="16">
        <v>131773791</v>
      </c>
      <c r="D26" s="16">
        <v>4318270</v>
      </c>
      <c r="E26" s="16">
        <v>161643247</v>
      </c>
      <c r="F26" s="16">
        <v>0</v>
      </c>
      <c r="G26" s="16">
        <v>4260989</v>
      </c>
      <c r="H26" s="16">
        <v>402672</v>
      </c>
      <c r="I26" s="16">
        <v>0</v>
      </c>
      <c r="J26" s="16">
        <v>59837</v>
      </c>
      <c r="K26" s="16">
        <v>0</v>
      </c>
      <c r="L26" s="16">
        <v>92165047</v>
      </c>
      <c r="M26" s="16">
        <f t="shared" si="0"/>
        <v>394623853</v>
      </c>
      <c r="N26" s="20">
        <f>L26+SUM(C26:G26)</f>
        <v>394161344</v>
      </c>
    </row>
    <row r="27" spans="1:14" ht="17.399999999999999" x14ac:dyDescent="0.3">
      <c r="A27" s="8">
        <v>2022</v>
      </c>
      <c r="B27" s="8">
        <v>8</v>
      </c>
      <c r="C27" s="16">
        <v>197575629</v>
      </c>
      <c r="D27" s="16">
        <v>11665698</v>
      </c>
      <c r="E27" s="16">
        <v>283708598</v>
      </c>
      <c r="F27" s="16">
        <v>0</v>
      </c>
      <c r="G27" s="16">
        <v>3364712</v>
      </c>
      <c r="H27" s="16">
        <v>103484</v>
      </c>
      <c r="I27" s="16">
        <v>2061</v>
      </c>
      <c r="J27" s="16">
        <v>0</v>
      </c>
      <c r="K27" s="16">
        <v>0</v>
      </c>
      <c r="L27" s="16">
        <v>128397444</v>
      </c>
      <c r="M27" s="16">
        <f t="shared" si="0"/>
        <v>624817626</v>
      </c>
      <c r="N27" s="9">
        <f t="shared" si="1"/>
        <v>624712081</v>
      </c>
    </row>
    <row r="28" spans="1:14" ht="17.399999999999999" x14ac:dyDescent="0.3">
      <c r="A28" s="8">
        <v>2022</v>
      </c>
      <c r="B28" s="8">
        <v>9</v>
      </c>
      <c r="C28" s="16">
        <v>200897891</v>
      </c>
      <c r="D28" s="16">
        <v>7707617</v>
      </c>
      <c r="E28" s="16">
        <v>231322436</v>
      </c>
      <c r="F28" s="16">
        <v>0</v>
      </c>
      <c r="G28" s="16">
        <v>7088489</v>
      </c>
      <c r="H28" s="16">
        <v>1169</v>
      </c>
      <c r="I28" s="16">
        <v>2061</v>
      </c>
      <c r="J28" s="16"/>
      <c r="K28" s="16">
        <v>341598</v>
      </c>
      <c r="L28" s="16">
        <v>113006819</v>
      </c>
      <c r="M28" s="16">
        <f t="shared" si="0"/>
        <v>560368080</v>
      </c>
      <c r="N28" s="9">
        <f t="shared" si="1"/>
        <v>560023252</v>
      </c>
    </row>
    <row r="29" spans="1:14" ht="17.399999999999999" x14ac:dyDescent="0.3">
      <c r="A29" s="8">
        <v>2022</v>
      </c>
      <c r="B29" s="8">
        <v>10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>
        <f t="shared" si="0"/>
        <v>0</v>
      </c>
      <c r="N29" s="9">
        <f t="shared" si="1"/>
        <v>0</v>
      </c>
    </row>
    <row r="30" spans="1:14" ht="17.399999999999999" x14ac:dyDescent="0.3">
      <c r="A30" s="8">
        <v>2022</v>
      </c>
      <c r="B30" s="8">
        <v>11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f t="shared" si="0"/>
        <v>0</v>
      </c>
      <c r="N30" s="9">
        <f t="shared" si="1"/>
        <v>0</v>
      </c>
    </row>
    <row r="31" spans="1:14" ht="17.399999999999999" x14ac:dyDescent="0.3">
      <c r="A31" s="8">
        <v>2022</v>
      </c>
      <c r="B31" s="8">
        <v>12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>
        <f t="shared" si="0"/>
        <v>0</v>
      </c>
      <c r="N31" s="9">
        <f t="shared" si="1"/>
        <v>0</v>
      </c>
    </row>
    <row r="32" spans="1:14" ht="17.399999999999999" x14ac:dyDescent="0.3">
      <c r="A32" s="8">
        <v>2023</v>
      </c>
      <c r="B32" s="8">
        <v>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f t="shared" si="0"/>
        <v>0</v>
      </c>
      <c r="N32" s="9">
        <f t="shared" si="1"/>
        <v>0</v>
      </c>
    </row>
    <row r="33" spans="1:14" ht="17.399999999999999" x14ac:dyDescent="0.3">
      <c r="A33" s="8">
        <v>2023</v>
      </c>
      <c r="B33" s="8">
        <v>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>
        <f t="shared" si="0"/>
        <v>0</v>
      </c>
      <c r="N33" s="9">
        <f t="shared" si="1"/>
        <v>0</v>
      </c>
    </row>
    <row r="34" spans="1:14" ht="17.399999999999999" x14ac:dyDescent="0.3">
      <c r="A34" s="8">
        <v>2023</v>
      </c>
      <c r="B34" s="8">
        <v>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>
        <f t="shared" si="0"/>
        <v>0</v>
      </c>
      <c r="N34" s="9">
        <f t="shared" si="1"/>
        <v>0</v>
      </c>
    </row>
    <row r="35" spans="1:14" ht="17.399999999999999" x14ac:dyDescent="0.3">
      <c r="A35" s="8">
        <v>2023</v>
      </c>
      <c r="B35" s="8">
        <v>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>
        <f t="shared" si="0"/>
        <v>0</v>
      </c>
      <c r="N35" s="9">
        <f t="shared" si="1"/>
        <v>0</v>
      </c>
    </row>
    <row r="36" spans="1:14" ht="17.399999999999999" x14ac:dyDescent="0.3">
      <c r="A36" s="8">
        <v>2023</v>
      </c>
      <c r="B36" s="8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>
        <f t="shared" si="0"/>
        <v>0</v>
      </c>
      <c r="N36" s="9">
        <f t="shared" si="1"/>
        <v>0</v>
      </c>
    </row>
    <row r="37" spans="1:14" ht="17.399999999999999" x14ac:dyDescent="0.3">
      <c r="A37" s="8">
        <v>2023</v>
      </c>
      <c r="B37" s="8">
        <v>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>
        <f t="shared" si="0"/>
        <v>0</v>
      </c>
      <c r="N37" s="9">
        <f t="shared" si="1"/>
        <v>0</v>
      </c>
    </row>
    <row r="40" spans="1:14" x14ac:dyDescent="0.25">
      <c r="C40" s="12"/>
    </row>
    <row r="41" spans="1:14" x14ac:dyDescent="0.25">
      <c r="C41" s="12"/>
    </row>
    <row r="42" spans="1:14" x14ac:dyDescent="0.25">
      <c r="C42" s="12"/>
    </row>
    <row r="43" spans="1:14" x14ac:dyDescent="0.25">
      <c r="C43" s="12"/>
    </row>
    <row r="44" spans="1:14" x14ac:dyDescent="0.25">
      <c r="C44" s="12"/>
    </row>
    <row r="45" spans="1:14" x14ac:dyDescent="0.25">
      <c r="C45" s="12"/>
    </row>
    <row r="46" spans="1:14" x14ac:dyDescent="0.25">
      <c r="C46" s="12"/>
    </row>
    <row r="47" spans="1:14" x14ac:dyDescent="0.25">
      <c r="C47" s="12"/>
    </row>
    <row r="48" spans="1:14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</sheetData>
  <printOptions horizontalCentered="1" verticalCentered="1"/>
  <pageMargins left="0" right="0" top="0" bottom="0" header="0" footer="0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pageSetUpPr fitToPage="1"/>
  </sheetPr>
  <dimension ref="A1:N220"/>
  <sheetViews>
    <sheetView zoomScale="80" zoomScaleNormal="80" zoomScaleSheetLayoutView="80" workbookViewId="0">
      <pane ySplit="1" topLeftCell="A17" activePane="bottomLeft" state="frozen"/>
      <selection pane="bottomLeft" activeCell="M28" sqref="M28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33.5546875" customWidth="1"/>
    <col min="4" max="4" width="22.109375" customWidth="1"/>
    <col min="5" max="5" width="26" customWidth="1"/>
    <col min="6" max="6" width="17.109375" bestFit="1" customWidth="1"/>
    <col min="7" max="7" width="17" customWidth="1"/>
    <col min="8" max="8" width="16.6640625" bestFit="1" customWidth="1"/>
    <col min="9" max="9" width="16.88671875" customWidth="1"/>
    <col min="10" max="10" width="17.88671875" customWidth="1"/>
    <col min="11" max="11" width="17.5546875" customWidth="1"/>
    <col min="12" max="12" width="21" customWidth="1"/>
    <col min="13" max="13" width="19" customWidth="1"/>
    <col min="14" max="14" width="16.44140625" customWidth="1"/>
    <col min="16" max="16" width="13.33203125" bestFit="1" customWidth="1"/>
  </cols>
  <sheetData>
    <row r="1" spans="1:14" s="7" customFormat="1" ht="49.5" customHeight="1" x14ac:dyDescent="0.25">
      <c r="A1" s="14" t="s">
        <v>0</v>
      </c>
      <c r="B1" s="14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7">
        <v>134378327</v>
      </c>
      <c r="D2" s="17">
        <v>918543</v>
      </c>
      <c r="E2" s="17">
        <v>49150609</v>
      </c>
      <c r="F2" s="17">
        <v>24206459</v>
      </c>
      <c r="G2" s="17">
        <v>24134023</v>
      </c>
      <c r="H2" s="17">
        <v>219572</v>
      </c>
      <c r="I2" s="17">
        <v>1496368</v>
      </c>
      <c r="J2" s="17">
        <v>2510368</v>
      </c>
      <c r="K2" s="17">
        <v>4496339</v>
      </c>
      <c r="L2" s="17">
        <v>129993722</v>
      </c>
      <c r="M2" s="9">
        <f>SUM(C2:L2)</f>
        <v>371504330</v>
      </c>
      <c r="N2" s="9">
        <f>L2+SUM(C2:G2)</f>
        <v>362781683</v>
      </c>
    </row>
    <row r="3" spans="1:14" ht="17.399999999999999" x14ac:dyDescent="0.3">
      <c r="A3" s="8">
        <v>2020</v>
      </c>
      <c r="B3" s="8">
        <v>8</v>
      </c>
      <c r="C3" s="17">
        <v>117826573</v>
      </c>
      <c r="D3" s="17">
        <v>349025</v>
      </c>
      <c r="E3" s="17">
        <v>11225113</v>
      </c>
      <c r="F3" s="17">
        <v>21307325</v>
      </c>
      <c r="G3" s="17">
        <v>24288069</v>
      </c>
      <c r="H3" s="17">
        <v>229555</v>
      </c>
      <c r="I3" s="17">
        <v>1875636</v>
      </c>
      <c r="J3" s="17">
        <v>4023177</v>
      </c>
      <c r="K3" s="17">
        <v>2381609</v>
      </c>
      <c r="L3" s="17">
        <v>176159072</v>
      </c>
      <c r="M3" s="9">
        <f>SUM(C3:L3)</f>
        <v>359665154</v>
      </c>
      <c r="N3" s="9">
        <f>L3+SUM(C3:G3)</f>
        <v>351155177</v>
      </c>
    </row>
    <row r="4" spans="1:14" ht="17.399999999999999" x14ac:dyDescent="0.3">
      <c r="A4" s="8">
        <v>2020</v>
      </c>
      <c r="B4" s="8">
        <v>9</v>
      </c>
      <c r="C4" s="17">
        <v>170537342</v>
      </c>
      <c r="D4" s="17">
        <v>2049880</v>
      </c>
      <c r="E4" s="17">
        <v>16019106</v>
      </c>
      <c r="F4" s="17">
        <v>35683337</v>
      </c>
      <c r="G4" s="17">
        <v>22769792</v>
      </c>
      <c r="H4" s="17">
        <v>1025409</v>
      </c>
      <c r="I4" s="17">
        <v>1293341</v>
      </c>
      <c r="J4" s="17">
        <v>4322075</v>
      </c>
      <c r="K4" s="17">
        <v>3710896</v>
      </c>
      <c r="L4" s="17">
        <v>181078297</v>
      </c>
      <c r="M4" s="9">
        <f t="shared" ref="M4:M37" si="0">SUM(C4:L4)</f>
        <v>438489475</v>
      </c>
      <c r="N4" s="9">
        <f t="shared" ref="N4:N37" si="1">L4+SUM(C4:G4)</f>
        <v>428137754</v>
      </c>
    </row>
    <row r="5" spans="1:14" ht="17.399999999999999" x14ac:dyDescent="0.3">
      <c r="A5" s="8">
        <v>2020</v>
      </c>
      <c r="B5" s="8">
        <v>10</v>
      </c>
      <c r="C5" s="17">
        <v>140344074</v>
      </c>
      <c r="D5" s="17">
        <v>2679025</v>
      </c>
      <c r="E5" s="17">
        <v>21834205</v>
      </c>
      <c r="F5" s="17">
        <v>15095172</v>
      </c>
      <c r="G5" s="17">
        <v>19300430</v>
      </c>
      <c r="H5" s="17">
        <v>263946</v>
      </c>
      <c r="I5" s="17">
        <v>2763056</v>
      </c>
      <c r="J5" s="17">
        <v>3910640</v>
      </c>
      <c r="K5" s="17">
        <v>7102272</v>
      </c>
      <c r="L5" s="17">
        <v>192345026</v>
      </c>
      <c r="M5" s="9">
        <f t="shared" si="0"/>
        <v>405637846</v>
      </c>
      <c r="N5" s="9">
        <f t="shared" si="1"/>
        <v>391597932</v>
      </c>
    </row>
    <row r="6" spans="1:14" ht="17.399999999999999" x14ac:dyDescent="0.3">
      <c r="A6" s="8">
        <v>2020</v>
      </c>
      <c r="B6" s="8">
        <v>11</v>
      </c>
      <c r="C6" s="17">
        <v>217057795</v>
      </c>
      <c r="D6" s="17">
        <v>2889551</v>
      </c>
      <c r="E6" s="17">
        <v>21632194</v>
      </c>
      <c r="F6" s="17">
        <v>23884801</v>
      </c>
      <c r="G6" s="17">
        <v>25122627</v>
      </c>
      <c r="H6" s="17">
        <v>730728</v>
      </c>
      <c r="I6" s="17">
        <v>2166085</v>
      </c>
      <c r="J6" s="17">
        <v>3568014</v>
      </c>
      <c r="K6" s="17">
        <v>7293522</v>
      </c>
      <c r="L6" s="17">
        <v>203424296</v>
      </c>
      <c r="M6" s="9">
        <f t="shared" si="0"/>
        <v>507769613</v>
      </c>
      <c r="N6" s="9">
        <f t="shared" si="1"/>
        <v>494011264</v>
      </c>
    </row>
    <row r="7" spans="1:14" ht="17.399999999999999" x14ac:dyDescent="0.3">
      <c r="A7" s="8">
        <v>2020</v>
      </c>
      <c r="B7" s="8">
        <v>12</v>
      </c>
      <c r="C7" s="17">
        <v>128169882</v>
      </c>
      <c r="D7" s="17">
        <v>3062631</v>
      </c>
      <c r="E7" s="17">
        <v>24219031</v>
      </c>
      <c r="F7" s="17">
        <v>17141467</v>
      </c>
      <c r="G7" s="17">
        <v>25281393</v>
      </c>
      <c r="H7" s="17">
        <v>909189</v>
      </c>
      <c r="I7" s="17">
        <v>1475167</v>
      </c>
      <c r="J7" s="17">
        <v>1452333</v>
      </c>
      <c r="K7" s="17">
        <v>6283648</v>
      </c>
      <c r="L7" s="17">
        <v>183410216</v>
      </c>
      <c r="M7" s="9">
        <f t="shared" si="0"/>
        <v>391404957</v>
      </c>
      <c r="N7" s="9">
        <f t="shared" si="1"/>
        <v>381284620</v>
      </c>
    </row>
    <row r="8" spans="1:14" ht="17.399999999999999" x14ac:dyDescent="0.3">
      <c r="A8" s="8">
        <v>2021</v>
      </c>
      <c r="B8" s="8">
        <v>1</v>
      </c>
      <c r="C8" s="17">
        <v>105488014</v>
      </c>
      <c r="D8" s="17">
        <v>644000</v>
      </c>
      <c r="E8" s="17">
        <v>28736767</v>
      </c>
      <c r="F8" s="17">
        <v>15560284</v>
      </c>
      <c r="G8" s="17">
        <v>13705466</v>
      </c>
      <c r="H8" s="17">
        <v>574396</v>
      </c>
      <c r="I8" s="17">
        <v>1213128</v>
      </c>
      <c r="J8" s="17">
        <v>1958890</v>
      </c>
      <c r="K8" s="17">
        <v>10820729</v>
      </c>
      <c r="L8" s="17">
        <v>161766532</v>
      </c>
      <c r="M8" s="9">
        <f t="shared" si="0"/>
        <v>340468206</v>
      </c>
      <c r="N8" s="9">
        <f>L8+SUM(C8:G8)</f>
        <v>325901063</v>
      </c>
    </row>
    <row r="9" spans="1:14" ht="17.399999999999999" x14ac:dyDescent="0.3">
      <c r="A9" s="8">
        <v>2021</v>
      </c>
      <c r="B9" s="8">
        <v>2</v>
      </c>
      <c r="C9" s="17">
        <v>131306512</v>
      </c>
      <c r="D9" s="16">
        <v>0</v>
      </c>
      <c r="E9" s="17">
        <v>13062216</v>
      </c>
      <c r="F9" s="17">
        <v>11794132</v>
      </c>
      <c r="G9" s="17">
        <v>15123115</v>
      </c>
      <c r="H9" s="17">
        <v>444261</v>
      </c>
      <c r="I9" s="17">
        <v>3321765</v>
      </c>
      <c r="J9" s="17">
        <v>1749353</v>
      </c>
      <c r="K9" s="17">
        <v>6771748</v>
      </c>
      <c r="L9" s="17">
        <v>177016234</v>
      </c>
      <c r="M9" s="9">
        <f t="shared" si="0"/>
        <v>360589336</v>
      </c>
      <c r="N9" s="9">
        <f t="shared" si="1"/>
        <v>348302209</v>
      </c>
    </row>
    <row r="10" spans="1:14" ht="17.399999999999999" x14ac:dyDescent="0.3">
      <c r="A10" s="8">
        <v>2021</v>
      </c>
      <c r="B10" s="8">
        <v>3</v>
      </c>
      <c r="C10" s="17">
        <v>139770573</v>
      </c>
      <c r="D10" s="17">
        <v>19561</v>
      </c>
      <c r="E10" s="17">
        <v>36144791</v>
      </c>
      <c r="F10" s="17">
        <v>26264492</v>
      </c>
      <c r="G10" s="17">
        <v>37464648</v>
      </c>
      <c r="H10" s="17">
        <v>403613</v>
      </c>
      <c r="I10" s="17">
        <v>4278670</v>
      </c>
      <c r="J10" s="17">
        <v>5352493</v>
      </c>
      <c r="K10" s="17">
        <v>6078608</v>
      </c>
      <c r="L10" s="17">
        <v>232526621</v>
      </c>
      <c r="M10" s="9">
        <f t="shared" si="0"/>
        <v>488304070</v>
      </c>
      <c r="N10" s="9">
        <f t="shared" si="1"/>
        <v>472190686</v>
      </c>
    </row>
    <row r="11" spans="1:14" ht="17.399999999999999" x14ac:dyDescent="0.3">
      <c r="A11" s="8">
        <v>2021</v>
      </c>
      <c r="B11" s="8">
        <v>4</v>
      </c>
      <c r="C11" s="17">
        <v>112586725</v>
      </c>
      <c r="D11" s="16">
        <v>0</v>
      </c>
      <c r="E11" s="17">
        <v>9068287</v>
      </c>
      <c r="F11" s="17">
        <v>23044603</v>
      </c>
      <c r="G11" s="17">
        <v>18180931</v>
      </c>
      <c r="H11" s="17">
        <v>341454</v>
      </c>
      <c r="I11" s="17">
        <v>2771524</v>
      </c>
      <c r="J11" s="17">
        <v>1832206</v>
      </c>
      <c r="K11" s="17">
        <v>6616216</v>
      </c>
      <c r="L11" s="17">
        <v>231383239</v>
      </c>
      <c r="M11" s="9">
        <f t="shared" si="0"/>
        <v>405825185</v>
      </c>
      <c r="N11" s="9">
        <f t="shared" si="1"/>
        <v>394263785</v>
      </c>
    </row>
    <row r="12" spans="1:14" ht="17.399999999999999" x14ac:dyDescent="0.3">
      <c r="A12" s="8">
        <v>2021</v>
      </c>
      <c r="B12" s="8">
        <v>5</v>
      </c>
      <c r="C12" s="17">
        <v>131931146</v>
      </c>
      <c r="D12" s="16">
        <v>0</v>
      </c>
      <c r="E12" s="17">
        <v>20555524</v>
      </c>
      <c r="F12" s="17">
        <v>25471478</v>
      </c>
      <c r="G12" s="17">
        <v>27444711</v>
      </c>
      <c r="H12" s="17">
        <v>259407</v>
      </c>
      <c r="I12" s="17">
        <v>3838475</v>
      </c>
      <c r="J12" s="17">
        <v>5932655</v>
      </c>
      <c r="K12" s="17">
        <v>9921767</v>
      </c>
      <c r="L12" s="17">
        <v>265333220</v>
      </c>
      <c r="M12" s="9">
        <f t="shared" si="0"/>
        <v>490688383</v>
      </c>
      <c r="N12" s="9">
        <f t="shared" si="1"/>
        <v>470736079</v>
      </c>
    </row>
    <row r="13" spans="1:14" ht="17.399999999999999" x14ac:dyDescent="0.3">
      <c r="A13" s="8">
        <v>2021</v>
      </c>
      <c r="B13" s="8">
        <v>6</v>
      </c>
      <c r="C13" s="17">
        <v>112899019</v>
      </c>
      <c r="D13" s="17">
        <v>802001</v>
      </c>
      <c r="E13" s="17">
        <v>7774132</v>
      </c>
      <c r="F13" s="17">
        <v>21869855</v>
      </c>
      <c r="G13" s="17">
        <v>25589203</v>
      </c>
      <c r="H13" s="17">
        <v>552519</v>
      </c>
      <c r="I13" s="17">
        <v>4072602</v>
      </c>
      <c r="J13" s="17">
        <v>6789025</v>
      </c>
      <c r="K13" s="17">
        <v>9085725</v>
      </c>
      <c r="L13" s="17">
        <v>258516289</v>
      </c>
      <c r="M13" s="9">
        <f t="shared" si="0"/>
        <v>447950370</v>
      </c>
      <c r="N13" s="9">
        <f t="shared" si="1"/>
        <v>427450499</v>
      </c>
    </row>
    <row r="14" spans="1:14" ht="17.399999999999999" x14ac:dyDescent="0.3">
      <c r="A14" s="8">
        <v>2021</v>
      </c>
      <c r="B14" s="8">
        <v>7</v>
      </c>
      <c r="C14" s="9">
        <v>77713473</v>
      </c>
      <c r="D14" s="9">
        <v>239071</v>
      </c>
      <c r="E14" s="9">
        <v>8909820</v>
      </c>
      <c r="F14" s="9">
        <v>17617359</v>
      </c>
      <c r="G14" s="9">
        <v>18800026</v>
      </c>
      <c r="H14" s="9">
        <v>1366989</v>
      </c>
      <c r="I14" s="9">
        <v>4114296</v>
      </c>
      <c r="J14" s="9">
        <v>3083828</v>
      </c>
      <c r="K14" s="9">
        <v>7893818</v>
      </c>
      <c r="L14" s="9">
        <v>258015220</v>
      </c>
      <c r="M14" s="9">
        <f t="shared" si="0"/>
        <v>397753900</v>
      </c>
      <c r="N14" s="9">
        <f t="shared" si="1"/>
        <v>381294969</v>
      </c>
    </row>
    <row r="15" spans="1:14" ht="17.399999999999999" x14ac:dyDescent="0.3">
      <c r="A15" s="8">
        <v>2021</v>
      </c>
      <c r="B15" s="8">
        <v>8</v>
      </c>
      <c r="C15" s="9">
        <v>101963252</v>
      </c>
      <c r="D15" s="9">
        <v>139610</v>
      </c>
      <c r="E15" s="9">
        <v>18733917</v>
      </c>
      <c r="F15" s="9">
        <v>18973754</v>
      </c>
      <c r="G15" s="9">
        <v>18278933</v>
      </c>
      <c r="H15" s="9">
        <v>790933</v>
      </c>
      <c r="I15" s="9">
        <v>5237990</v>
      </c>
      <c r="J15" s="9">
        <v>2555330</v>
      </c>
      <c r="K15" s="9">
        <v>14354164</v>
      </c>
      <c r="L15" s="9">
        <v>285779235</v>
      </c>
      <c r="M15" s="9">
        <f t="shared" si="0"/>
        <v>466807118</v>
      </c>
      <c r="N15" s="9">
        <f t="shared" si="1"/>
        <v>443868701</v>
      </c>
    </row>
    <row r="16" spans="1:14" ht="17.399999999999999" x14ac:dyDescent="0.3">
      <c r="A16" s="8">
        <v>2021</v>
      </c>
      <c r="B16" s="8">
        <v>9</v>
      </c>
      <c r="C16" s="9">
        <v>85236923</v>
      </c>
      <c r="D16" s="9">
        <v>0</v>
      </c>
      <c r="E16" s="9">
        <v>8582280</v>
      </c>
      <c r="F16" s="9">
        <v>19486164</v>
      </c>
      <c r="G16" s="9">
        <v>29042799</v>
      </c>
      <c r="H16" s="9">
        <v>293236</v>
      </c>
      <c r="I16" s="9">
        <v>3278985</v>
      </c>
      <c r="J16" s="9">
        <v>3117824</v>
      </c>
      <c r="K16" s="9">
        <v>14264006</v>
      </c>
      <c r="L16" s="9">
        <v>267064499</v>
      </c>
      <c r="M16" s="9">
        <f t="shared" si="0"/>
        <v>430366716</v>
      </c>
      <c r="N16" s="9">
        <f t="shared" si="1"/>
        <v>409412665</v>
      </c>
    </row>
    <row r="17" spans="1:14" ht="17.399999999999999" x14ac:dyDescent="0.3">
      <c r="A17" s="8">
        <v>2021</v>
      </c>
      <c r="B17" s="8">
        <v>10</v>
      </c>
      <c r="C17" s="9">
        <v>75553347</v>
      </c>
      <c r="D17" s="9">
        <v>1122132</v>
      </c>
      <c r="E17" s="9">
        <v>12503354</v>
      </c>
      <c r="F17" s="9">
        <v>15945277</v>
      </c>
      <c r="G17" s="9">
        <v>12993659</v>
      </c>
      <c r="H17" s="9">
        <v>639037</v>
      </c>
      <c r="I17" s="9">
        <v>3415352</v>
      </c>
      <c r="J17" s="9">
        <v>3017976</v>
      </c>
      <c r="K17" s="9">
        <v>13774746</v>
      </c>
      <c r="L17" s="9">
        <v>276616088</v>
      </c>
      <c r="M17" s="9">
        <f t="shared" si="0"/>
        <v>415580968</v>
      </c>
      <c r="N17" s="9">
        <f t="shared" si="1"/>
        <v>394733857</v>
      </c>
    </row>
    <row r="18" spans="1:14" ht="17.399999999999999" x14ac:dyDescent="0.3">
      <c r="A18" s="8">
        <v>2021</v>
      </c>
      <c r="B18" s="8">
        <v>11</v>
      </c>
      <c r="C18" s="9">
        <v>118103415</v>
      </c>
      <c r="D18" s="9">
        <v>1682000</v>
      </c>
      <c r="E18" s="9">
        <v>14948532</v>
      </c>
      <c r="F18" s="9">
        <v>24120903</v>
      </c>
      <c r="G18" s="9">
        <v>25902280</v>
      </c>
      <c r="H18" s="9">
        <v>748667</v>
      </c>
      <c r="I18" s="9">
        <v>2631954</v>
      </c>
      <c r="J18" s="9">
        <v>1601574</v>
      </c>
      <c r="K18" s="9">
        <v>14324202</v>
      </c>
      <c r="L18" s="9">
        <v>284786859</v>
      </c>
      <c r="M18" s="9">
        <f t="shared" si="0"/>
        <v>488850386</v>
      </c>
      <c r="N18" s="9">
        <f t="shared" si="1"/>
        <v>469543989</v>
      </c>
    </row>
    <row r="19" spans="1:14" ht="17.399999999999999" x14ac:dyDescent="0.3">
      <c r="A19" s="8">
        <v>2021</v>
      </c>
      <c r="B19" s="8">
        <v>12</v>
      </c>
      <c r="C19" s="9">
        <v>88173134</v>
      </c>
      <c r="D19" s="9">
        <v>1512900</v>
      </c>
      <c r="E19" s="9">
        <v>5205768</v>
      </c>
      <c r="F19" s="9">
        <v>26641245</v>
      </c>
      <c r="G19" s="9">
        <v>22994774</v>
      </c>
      <c r="H19" s="9">
        <v>1026597</v>
      </c>
      <c r="I19" s="9">
        <v>2924671</v>
      </c>
      <c r="J19" s="9">
        <v>2060152</v>
      </c>
      <c r="K19" s="9">
        <v>26465224</v>
      </c>
      <c r="L19" s="9">
        <v>257610714</v>
      </c>
      <c r="M19" s="9">
        <f t="shared" si="0"/>
        <v>434615179</v>
      </c>
      <c r="N19" s="9">
        <f t="shared" si="1"/>
        <v>402138535</v>
      </c>
    </row>
    <row r="20" spans="1:14" ht="17.399999999999999" x14ac:dyDescent="0.3">
      <c r="A20" s="8">
        <v>2022</v>
      </c>
      <c r="B20" s="8">
        <v>1</v>
      </c>
      <c r="C20" s="9">
        <v>86761389</v>
      </c>
      <c r="D20" s="9">
        <v>648300</v>
      </c>
      <c r="E20" s="9">
        <v>12617975</v>
      </c>
      <c r="F20" s="9">
        <v>11094870</v>
      </c>
      <c r="G20" s="9">
        <v>10154524</v>
      </c>
      <c r="H20" s="9">
        <v>348320</v>
      </c>
      <c r="I20" s="9">
        <v>3870533</v>
      </c>
      <c r="J20" s="9">
        <v>3365699</v>
      </c>
      <c r="K20" s="9">
        <v>9483524</v>
      </c>
      <c r="L20" s="9">
        <v>222225556</v>
      </c>
      <c r="M20" s="9">
        <f t="shared" si="0"/>
        <v>360570690</v>
      </c>
      <c r="N20" s="9">
        <f t="shared" si="1"/>
        <v>343502614</v>
      </c>
    </row>
    <row r="21" spans="1:14" ht="17.399999999999999" x14ac:dyDescent="0.3">
      <c r="A21" s="8">
        <v>2022</v>
      </c>
      <c r="B21" s="8">
        <v>2</v>
      </c>
      <c r="C21" s="9">
        <v>90273831</v>
      </c>
      <c r="D21" s="9">
        <v>648300</v>
      </c>
      <c r="E21" s="9">
        <v>22455130</v>
      </c>
      <c r="F21" s="9">
        <v>19776640</v>
      </c>
      <c r="G21" s="9">
        <v>20563379</v>
      </c>
      <c r="H21" s="9">
        <v>725127</v>
      </c>
      <c r="I21" s="9">
        <v>4531958</v>
      </c>
      <c r="J21" s="9">
        <v>4777103</v>
      </c>
      <c r="K21" s="9">
        <v>18603460</v>
      </c>
      <c r="L21" s="9">
        <v>273631175</v>
      </c>
      <c r="M21" s="9">
        <f t="shared" si="0"/>
        <v>455986103</v>
      </c>
      <c r="N21" s="9">
        <f t="shared" si="1"/>
        <v>427348455</v>
      </c>
    </row>
    <row r="22" spans="1:14" ht="17.399999999999999" x14ac:dyDescent="0.3">
      <c r="A22" s="8">
        <v>2022</v>
      </c>
      <c r="B22" s="8">
        <v>3</v>
      </c>
      <c r="C22" s="9">
        <v>97927720</v>
      </c>
      <c r="D22" s="9">
        <v>1111750</v>
      </c>
      <c r="E22" s="9">
        <v>25201262</v>
      </c>
      <c r="F22" s="9">
        <v>20977770</v>
      </c>
      <c r="G22" s="9">
        <v>22269847</v>
      </c>
      <c r="H22" s="9">
        <v>897900</v>
      </c>
      <c r="I22" s="9">
        <v>6022104</v>
      </c>
      <c r="J22" s="9">
        <v>5690299</v>
      </c>
      <c r="K22" s="9">
        <v>19213261</v>
      </c>
      <c r="L22" s="9">
        <v>328414579</v>
      </c>
      <c r="M22" s="9">
        <f t="shared" si="0"/>
        <v>527726492</v>
      </c>
      <c r="N22" s="9">
        <f t="shared" si="1"/>
        <v>495902928</v>
      </c>
    </row>
    <row r="23" spans="1:14" ht="17.399999999999999" x14ac:dyDescent="0.3">
      <c r="A23" s="8">
        <v>2022</v>
      </c>
      <c r="B23" s="8">
        <v>4</v>
      </c>
      <c r="C23" s="9">
        <v>130527984</v>
      </c>
      <c r="D23" s="9">
        <v>0</v>
      </c>
      <c r="E23" s="9">
        <v>24457537</v>
      </c>
      <c r="F23" s="9">
        <v>13484624</v>
      </c>
      <c r="G23" s="9">
        <v>26496580</v>
      </c>
      <c r="H23" s="9">
        <v>237841</v>
      </c>
      <c r="I23" s="9">
        <v>4051581</v>
      </c>
      <c r="J23" s="9">
        <v>6488661</v>
      </c>
      <c r="K23" s="9">
        <v>18275299</v>
      </c>
      <c r="L23" s="9">
        <v>333405617</v>
      </c>
      <c r="M23" s="9">
        <f>SUM(C23:L23)</f>
        <v>557425724</v>
      </c>
      <c r="N23" s="9">
        <f t="shared" si="1"/>
        <v>528372342</v>
      </c>
    </row>
    <row r="24" spans="1:14" ht="17.399999999999999" x14ac:dyDescent="0.3">
      <c r="A24" s="8">
        <v>2022</v>
      </c>
      <c r="B24" s="8">
        <v>5</v>
      </c>
      <c r="C24" s="9">
        <v>125153312</v>
      </c>
      <c r="D24" s="9">
        <v>817953</v>
      </c>
      <c r="E24" s="9">
        <v>12664988</v>
      </c>
      <c r="F24" s="9">
        <v>124748</v>
      </c>
      <c r="G24" s="9">
        <v>22177424</v>
      </c>
      <c r="H24" s="9">
        <v>603692</v>
      </c>
      <c r="I24" s="9">
        <v>6213490</v>
      </c>
      <c r="J24" s="9">
        <v>4161791</v>
      </c>
      <c r="K24" s="9">
        <v>17640433</v>
      </c>
      <c r="L24" s="9">
        <v>367609614</v>
      </c>
      <c r="M24" s="9">
        <f t="shared" si="0"/>
        <v>557167445</v>
      </c>
      <c r="N24" s="9">
        <f t="shared" si="1"/>
        <v>528548039</v>
      </c>
    </row>
    <row r="25" spans="1:14" ht="17.399999999999999" x14ac:dyDescent="0.3">
      <c r="A25" s="8">
        <v>2022</v>
      </c>
      <c r="B25" s="8">
        <v>6</v>
      </c>
      <c r="C25" s="9">
        <v>211532561</v>
      </c>
      <c r="D25" s="9">
        <v>3008500</v>
      </c>
      <c r="E25" s="9">
        <v>33017706</v>
      </c>
      <c r="F25" s="9">
        <v>0</v>
      </c>
      <c r="G25" s="9">
        <v>25693365</v>
      </c>
      <c r="H25" s="9">
        <v>457949</v>
      </c>
      <c r="I25" s="9">
        <v>4618949</v>
      </c>
      <c r="J25" s="9">
        <v>6994463</v>
      </c>
      <c r="K25" s="9">
        <v>19148103</v>
      </c>
      <c r="L25" s="9">
        <v>377731327</v>
      </c>
      <c r="M25" s="9">
        <v>682202923</v>
      </c>
      <c r="N25" s="9">
        <v>650983459</v>
      </c>
    </row>
    <row r="26" spans="1:14" ht="17.399999999999999" x14ac:dyDescent="0.3">
      <c r="A26" s="8">
        <v>2022</v>
      </c>
      <c r="B26" s="8">
        <v>7</v>
      </c>
      <c r="C26" s="9">
        <v>159510746</v>
      </c>
      <c r="D26" s="9">
        <v>0</v>
      </c>
      <c r="E26" s="9">
        <v>21995601</v>
      </c>
      <c r="F26" s="9">
        <v>0</v>
      </c>
      <c r="G26" s="9">
        <v>28264482</v>
      </c>
      <c r="H26" s="9">
        <v>568965</v>
      </c>
      <c r="I26" s="9">
        <v>6362101</v>
      </c>
      <c r="J26" s="9">
        <v>3568106</v>
      </c>
      <c r="K26" s="9">
        <v>17221134</v>
      </c>
      <c r="L26" s="9">
        <v>279362733</v>
      </c>
      <c r="M26" s="9">
        <f t="shared" si="0"/>
        <v>516853868</v>
      </c>
      <c r="N26" s="20">
        <f>L26+SUM(C26:G26)</f>
        <v>489133562</v>
      </c>
    </row>
    <row r="27" spans="1:14" ht="17.399999999999999" x14ac:dyDescent="0.3">
      <c r="A27" s="8">
        <v>2022</v>
      </c>
      <c r="B27" s="8">
        <v>8</v>
      </c>
      <c r="C27" s="9">
        <v>207776568</v>
      </c>
      <c r="D27" s="9">
        <v>955645</v>
      </c>
      <c r="E27" s="9">
        <v>19779861</v>
      </c>
      <c r="F27" s="9">
        <v>0</v>
      </c>
      <c r="G27" s="9">
        <v>28914600</v>
      </c>
      <c r="H27" s="9">
        <v>1290510</v>
      </c>
      <c r="I27" s="9">
        <v>6346468</v>
      </c>
      <c r="J27" s="9">
        <v>2651355</v>
      </c>
      <c r="K27" s="9">
        <v>47715391</v>
      </c>
      <c r="L27" s="9">
        <v>399110209</v>
      </c>
      <c r="M27" s="9">
        <f t="shared" si="0"/>
        <v>714540607</v>
      </c>
      <c r="N27" s="9">
        <f t="shared" si="1"/>
        <v>656536883</v>
      </c>
    </row>
    <row r="28" spans="1:14" ht="17.399999999999999" x14ac:dyDescent="0.3">
      <c r="A28" s="8">
        <v>2022</v>
      </c>
      <c r="B28" s="8">
        <v>9</v>
      </c>
      <c r="C28" s="9">
        <v>125075677</v>
      </c>
      <c r="D28" s="9">
        <v>1105500</v>
      </c>
      <c r="E28" s="9">
        <v>4630904</v>
      </c>
      <c r="F28" s="9">
        <v>0</v>
      </c>
      <c r="G28" s="9">
        <v>28338744</v>
      </c>
      <c r="H28" s="9">
        <v>1030503</v>
      </c>
      <c r="I28" s="9">
        <v>6336103</v>
      </c>
      <c r="J28" s="9">
        <v>4845216</v>
      </c>
      <c r="K28" s="9">
        <v>32745073</v>
      </c>
      <c r="L28" s="9">
        <v>388969761</v>
      </c>
      <c r="M28" s="9">
        <f t="shared" si="0"/>
        <v>593077481</v>
      </c>
      <c r="N28" s="9">
        <f t="shared" si="1"/>
        <v>548120586</v>
      </c>
    </row>
    <row r="29" spans="1:14" ht="17.399999999999999" x14ac:dyDescent="0.3">
      <c r="A29" s="8">
        <v>2022</v>
      </c>
      <c r="B29" s="8">
        <v>10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>
        <f t="shared" si="0"/>
        <v>0</v>
      </c>
      <c r="N29" s="9">
        <f t="shared" si="1"/>
        <v>0</v>
      </c>
    </row>
    <row r="30" spans="1:14" ht="17.399999999999999" x14ac:dyDescent="0.3">
      <c r="A30" s="8">
        <v>2022</v>
      </c>
      <c r="B30" s="8">
        <v>11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>
        <f t="shared" si="0"/>
        <v>0</v>
      </c>
      <c r="N30" s="9">
        <f t="shared" si="1"/>
        <v>0</v>
      </c>
    </row>
    <row r="31" spans="1:14" ht="17.399999999999999" x14ac:dyDescent="0.3">
      <c r="A31" s="8">
        <v>2022</v>
      </c>
      <c r="B31" s="8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>
        <f t="shared" si="0"/>
        <v>0</v>
      </c>
      <c r="N31" s="9">
        <f t="shared" si="1"/>
        <v>0</v>
      </c>
    </row>
    <row r="32" spans="1:14" ht="17.399999999999999" x14ac:dyDescent="0.3">
      <c r="A32" s="8">
        <v>2023</v>
      </c>
      <c r="B32" s="8">
        <v>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>
        <f t="shared" si="0"/>
        <v>0</v>
      </c>
      <c r="N32" s="9">
        <f t="shared" si="1"/>
        <v>0</v>
      </c>
    </row>
    <row r="33" spans="1:14" ht="17.399999999999999" x14ac:dyDescent="0.3">
      <c r="A33" s="8">
        <v>2023</v>
      </c>
      <c r="B33" s="8">
        <v>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>
        <f t="shared" si="0"/>
        <v>0</v>
      </c>
      <c r="N33" s="9">
        <f t="shared" si="1"/>
        <v>0</v>
      </c>
    </row>
    <row r="34" spans="1:14" ht="17.399999999999999" x14ac:dyDescent="0.3">
      <c r="A34" s="8">
        <v>2023</v>
      </c>
      <c r="B34" s="8">
        <v>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>
        <f t="shared" si="0"/>
        <v>0</v>
      </c>
      <c r="N34" s="9">
        <f t="shared" si="1"/>
        <v>0</v>
      </c>
    </row>
    <row r="35" spans="1:14" ht="17.399999999999999" x14ac:dyDescent="0.3">
      <c r="A35" s="8">
        <v>2023</v>
      </c>
      <c r="B35" s="8">
        <v>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>
        <f t="shared" si="0"/>
        <v>0</v>
      </c>
      <c r="N35" s="9">
        <f t="shared" si="1"/>
        <v>0</v>
      </c>
    </row>
    <row r="36" spans="1:14" ht="17.399999999999999" x14ac:dyDescent="0.3">
      <c r="A36" s="8">
        <v>2023</v>
      </c>
      <c r="B36" s="8">
        <v>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>
        <f t="shared" si="0"/>
        <v>0</v>
      </c>
      <c r="N36" s="9">
        <f t="shared" si="1"/>
        <v>0</v>
      </c>
    </row>
    <row r="37" spans="1:14" ht="17.399999999999999" x14ac:dyDescent="0.3">
      <c r="A37" s="8">
        <v>2023</v>
      </c>
      <c r="B37" s="8">
        <v>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>
        <f t="shared" si="0"/>
        <v>0</v>
      </c>
      <c r="N37" s="9">
        <f t="shared" si="1"/>
        <v>0</v>
      </c>
    </row>
    <row r="38" spans="1:14" ht="17.399999999999999" x14ac:dyDescent="0.3">
      <c r="C38" s="1"/>
      <c r="D38" s="1"/>
      <c r="E38" s="1"/>
      <c r="F38" s="1"/>
      <c r="G38" s="1"/>
      <c r="H38" s="1"/>
      <c r="I38" s="1"/>
      <c r="J38" s="13"/>
      <c r="K38" s="13"/>
    </row>
    <row r="39" spans="1:14" ht="17.399999999999999" x14ac:dyDescent="0.3">
      <c r="C39" s="1"/>
      <c r="D39" s="1"/>
      <c r="E39" s="1"/>
      <c r="F39" s="1"/>
      <c r="G39" s="1"/>
      <c r="H39" s="1"/>
      <c r="I39" s="1"/>
      <c r="J39" s="13"/>
      <c r="K39" s="13"/>
    </row>
    <row r="40" spans="1:14" ht="17.399999999999999" x14ac:dyDescent="0.3">
      <c r="C40" s="1"/>
      <c r="D40" s="1"/>
      <c r="E40" s="1"/>
      <c r="F40" s="1"/>
      <c r="G40" s="1"/>
      <c r="H40" s="1"/>
      <c r="I40" s="1"/>
      <c r="J40" s="13"/>
      <c r="K40" s="13"/>
    </row>
    <row r="41" spans="1:14" ht="17.399999999999999" x14ac:dyDescent="0.3">
      <c r="C41" s="1"/>
      <c r="D41" s="1"/>
      <c r="E41" s="1"/>
      <c r="F41" s="1"/>
      <c r="G41" s="1"/>
      <c r="H41" s="1"/>
      <c r="I41" s="1"/>
      <c r="J41" s="13"/>
      <c r="K41" s="13"/>
    </row>
    <row r="42" spans="1:14" ht="17.399999999999999" x14ac:dyDescent="0.3">
      <c r="C42" s="1"/>
      <c r="D42" s="1"/>
      <c r="E42" s="1"/>
      <c r="F42" s="1"/>
      <c r="G42" s="1"/>
      <c r="H42" s="1"/>
      <c r="I42" s="1"/>
      <c r="J42" s="13"/>
      <c r="K42" s="13"/>
    </row>
    <row r="43" spans="1:14" ht="17.399999999999999" x14ac:dyDescent="0.3">
      <c r="C43" s="1"/>
      <c r="D43" s="1"/>
      <c r="E43" s="1"/>
      <c r="F43" s="1"/>
      <c r="G43" s="1"/>
      <c r="H43" s="1"/>
      <c r="I43" s="1"/>
      <c r="J43" s="13"/>
      <c r="K43" s="13"/>
    </row>
    <row r="44" spans="1:14" ht="17.399999999999999" x14ac:dyDescent="0.3">
      <c r="C44" s="1"/>
      <c r="D44" s="1"/>
      <c r="E44" s="1"/>
      <c r="F44" s="1"/>
      <c r="G44" s="1"/>
      <c r="H44" s="1"/>
      <c r="I44" s="1"/>
      <c r="J44" s="13"/>
      <c r="K44" s="13"/>
    </row>
    <row r="45" spans="1:14" ht="17.399999999999999" x14ac:dyDescent="0.3">
      <c r="C45" s="1"/>
      <c r="D45" s="1"/>
      <c r="E45" s="1"/>
      <c r="F45" s="1"/>
      <c r="G45" s="1"/>
      <c r="H45" s="1"/>
      <c r="I45" s="1"/>
      <c r="J45" s="13"/>
      <c r="K45" s="13"/>
    </row>
    <row r="46" spans="1:14" ht="17.399999999999999" x14ac:dyDescent="0.3">
      <c r="C46" s="1"/>
      <c r="D46" s="1"/>
      <c r="E46" s="1"/>
      <c r="F46" s="1"/>
      <c r="G46" s="1"/>
      <c r="H46" s="1"/>
      <c r="I46" s="1"/>
      <c r="J46" s="13"/>
      <c r="K46" s="13"/>
    </row>
    <row r="47" spans="1:14" ht="17.399999999999999" x14ac:dyDescent="0.3">
      <c r="C47" s="1"/>
      <c r="D47" s="1"/>
      <c r="E47" s="1"/>
      <c r="F47" s="1"/>
      <c r="G47" s="1"/>
      <c r="H47" s="1"/>
      <c r="I47" s="1"/>
      <c r="J47" s="13"/>
      <c r="K47" s="13"/>
    </row>
    <row r="48" spans="1:14" ht="17.399999999999999" x14ac:dyDescent="0.3">
      <c r="C48" s="1"/>
      <c r="D48" s="1"/>
      <c r="E48" s="1"/>
      <c r="F48" s="1"/>
      <c r="G48" s="1"/>
      <c r="H48" s="1"/>
      <c r="I48" s="1"/>
      <c r="J48" s="13"/>
      <c r="K48" s="13"/>
    </row>
    <row r="49" spans="3:14" ht="17.399999999999999" x14ac:dyDescent="0.3">
      <c r="C49" s="1"/>
      <c r="D49" s="1"/>
      <c r="E49" s="1"/>
      <c r="F49" s="1"/>
      <c r="G49" s="1"/>
      <c r="H49" s="1"/>
      <c r="I49" s="1"/>
      <c r="J49" s="13"/>
      <c r="K49" s="13"/>
    </row>
    <row r="50" spans="3:14" ht="17.399999999999999" x14ac:dyDescent="0.3">
      <c r="C50" s="1"/>
      <c r="D50" s="1"/>
      <c r="E50" s="1"/>
      <c r="F50" s="1"/>
      <c r="G50" s="1"/>
      <c r="H50" s="1"/>
      <c r="I50" s="1"/>
      <c r="J50" s="13"/>
      <c r="K50" s="13"/>
    </row>
    <row r="51" spans="3:14" ht="17.399999999999999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3"/>
      <c r="N51" s="13"/>
    </row>
    <row r="52" spans="3:14" ht="17.399999999999999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3"/>
      <c r="N52" s="13"/>
    </row>
    <row r="53" spans="3:14" ht="17.399999999999999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3"/>
      <c r="N53" s="13"/>
    </row>
    <row r="54" spans="3:14" ht="17.399999999999999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3"/>
      <c r="N54" s="13"/>
    </row>
    <row r="55" spans="3:14" ht="17.399999999999999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3"/>
      <c r="N55" s="13"/>
    </row>
    <row r="56" spans="3:14" ht="17.399999999999999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3"/>
      <c r="N56" s="13"/>
    </row>
    <row r="57" spans="3:14" ht="17.399999999999999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3"/>
      <c r="N57" s="13"/>
    </row>
    <row r="58" spans="3:14" ht="17.399999999999999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3"/>
      <c r="N58" s="13"/>
    </row>
    <row r="59" spans="3:14" ht="17.399999999999999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3"/>
      <c r="N59" s="13"/>
    </row>
    <row r="60" spans="3:14" ht="17.399999999999999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3"/>
      <c r="N60" s="13"/>
    </row>
    <row r="61" spans="3:14" ht="17.399999999999999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3"/>
      <c r="N61" s="13"/>
    </row>
    <row r="62" spans="3:14" ht="17.399999999999999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3"/>
      <c r="N62" s="13"/>
    </row>
    <row r="63" spans="3:14" ht="17.399999999999999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3"/>
      <c r="N63" s="13"/>
    </row>
    <row r="64" spans="3:14" ht="17.399999999999999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3"/>
      <c r="N64" s="13"/>
    </row>
    <row r="65" spans="3:14" ht="17.399999999999999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3"/>
      <c r="N65" s="13"/>
    </row>
    <row r="66" spans="3:14" ht="17.399999999999999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3"/>
      <c r="N66" s="13"/>
    </row>
    <row r="67" spans="3:14" ht="17.399999999999999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3"/>
      <c r="N67" s="13"/>
    </row>
    <row r="68" spans="3:14" ht="17.399999999999999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3"/>
      <c r="N68" s="13"/>
    </row>
    <row r="69" spans="3:14" ht="17.399999999999999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3"/>
      <c r="N69" s="13"/>
    </row>
    <row r="70" spans="3:14" ht="17.399999999999999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3"/>
      <c r="N70" s="13"/>
    </row>
    <row r="71" spans="3:14" ht="17.399999999999999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3"/>
      <c r="N71" s="13"/>
    </row>
    <row r="72" spans="3:14" ht="17.399999999999999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3"/>
      <c r="N72" s="13"/>
    </row>
    <row r="73" spans="3:14" ht="17.399999999999999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3"/>
      <c r="N73" s="13"/>
    </row>
    <row r="74" spans="3:14" ht="17.399999999999999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3"/>
      <c r="N74" s="13"/>
    </row>
    <row r="75" spans="3:14" ht="17.399999999999999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3"/>
      <c r="N75" s="13"/>
    </row>
    <row r="76" spans="3:14" ht="17.399999999999999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3"/>
      <c r="N76" s="13"/>
    </row>
    <row r="77" spans="3:14" ht="17.399999999999999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3"/>
      <c r="N77" s="13"/>
    </row>
    <row r="78" spans="3:14" ht="17.399999999999999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3"/>
      <c r="N78" s="13"/>
    </row>
    <row r="79" spans="3:14" ht="17.399999999999999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3"/>
      <c r="N79" s="13"/>
    </row>
    <row r="80" spans="3:14" ht="17.399999999999999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3"/>
      <c r="N80" s="13"/>
    </row>
    <row r="81" spans="3:14" ht="17.399999999999999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3"/>
      <c r="N81" s="13"/>
    </row>
    <row r="82" spans="3:14" ht="17.399999999999999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3"/>
      <c r="N82" s="13"/>
    </row>
    <row r="83" spans="3:14" ht="17.399999999999999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3"/>
      <c r="N83" s="13"/>
    </row>
    <row r="84" spans="3:14" ht="17.399999999999999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3"/>
      <c r="N84" s="13"/>
    </row>
    <row r="85" spans="3:14" ht="17.399999999999999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3"/>
      <c r="N85" s="13"/>
    </row>
    <row r="86" spans="3:14" ht="17.399999999999999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3"/>
      <c r="N86" s="13"/>
    </row>
    <row r="87" spans="3:14" ht="17.399999999999999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3"/>
      <c r="N87" s="13"/>
    </row>
    <row r="88" spans="3:14" ht="17.399999999999999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3"/>
      <c r="N88" s="13"/>
    </row>
    <row r="89" spans="3:14" ht="17.399999999999999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3"/>
      <c r="N89" s="13"/>
    </row>
    <row r="90" spans="3:14" ht="17.399999999999999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3"/>
      <c r="N90" s="13"/>
    </row>
    <row r="91" spans="3:14" ht="17.399999999999999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3"/>
      <c r="N91" s="13"/>
    </row>
    <row r="92" spans="3:14" ht="17.399999999999999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3"/>
      <c r="N92" s="13"/>
    </row>
    <row r="93" spans="3:14" ht="17.399999999999999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3"/>
      <c r="N93" s="13"/>
    </row>
    <row r="94" spans="3:14" ht="17.399999999999999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3"/>
      <c r="N94" s="13"/>
    </row>
    <row r="95" spans="3:14" ht="17.399999999999999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3"/>
      <c r="N95" s="13"/>
    </row>
    <row r="96" spans="3:14" ht="17.399999999999999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3"/>
      <c r="N96" s="13"/>
    </row>
    <row r="97" spans="3:14" ht="17.399999999999999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3"/>
      <c r="N97" s="13"/>
    </row>
    <row r="98" spans="3:14" ht="17.399999999999999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3"/>
      <c r="N98" s="13"/>
    </row>
    <row r="99" spans="3:14" ht="17.399999999999999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3"/>
      <c r="N99" s="13"/>
    </row>
    <row r="100" spans="3:14" ht="17.399999999999999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3"/>
      <c r="N100" s="13"/>
    </row>
    <row r="101" spans="3:14" ht="17.399999999999999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3"/>
      <c r="N101" s="13"/>
    </row>
    <row r="102" spans="3:14" ht="17.399999999999999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3"/>
      <c r="N102" s="13"/>
    </row>
    <row r="103" spans="3:14" ht="17.399999999999999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3"/>
      <c r="N103" s="13"/>
    </row>
    <row r="104" spans="3:14" ht="17.39999999999999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3"/>
      <c r="N104" s="13"/>
    </row>
    <row r="105" spans="3:14" ht="17.399999999999999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3"/>
      <c r="N105" s="13"/>
    </row>
    <row r="106" spans="3:14" ht="17.399999999999999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3"/>
      <c r="N106" s="13"/>
    </row>
    <row r="107" spans="3:14" ht="17.399999999999999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3"/>
      <c r="N107" s="13"/>
    </row>
    <row r="108" spans="3:14" ht="17.399999999999999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3"/>
      <c r="N108" s="13"/>
    </row>
    <row r="109" spans="3:14" ht="17.399999999999999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3"/>
      <c r="N109" s="13"/>
    </row>
    <row r="110" spans="3:14" ht="17.399999999999999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3"/>
      <c r="N110" s="13"/>
    </row>
    <row r="111" spans="3:14" ht="17.399999999999999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3"/>
      <c r="N111" s="13"/>
    </row>
    <row r="112" spans="3:14" ht="17.399999999999999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3"/>
      <c r="N112" s="13"/>
    </row>
    <row r="113" spans="3:14" ht="17.399999999999999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3"/>
      <c r="N113" s="13"/>
    </row>
    <row r="114" spans="3:14" ht="17.399999999999999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3"/>
      <c r="N114" s="13"/>
    </row>
    <row r="115" spans="3:14" ht="17.399999999999999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3"/>
      <c r="N115" s="13"/>
    </row>
    <row r="116" spans="3:14" ht="17.399999999999999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3"/>
      <c r="N116" s="13"/>
    </row>
    <row r="117" spans="3:14" ht="17.399999999999999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3"/>
      <c r="N117" s="13"/>
    </row>
    <row r="118" spans="3:14" ht="17.399999999999999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3"/>
      <c r="N118" s="13"/>
    </row>
    <row r="119" spans="3:14" ht="17.399999999999999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3"/>
      <c r="N119" s="13"/>
    </row>
    <row r="120" spans="3:14" ht="17.399999999999999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3"/>
      <c r="N120" s="13"/>
    </row>
    <row r="121" spans="3:14" ht="17.399999999999999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3"/>
      <c r="N121" s="13"/>
    </row>
    <row r="122" spans="3:14" ht="17.399999999999999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3"/>
      <c r="N122" s="13"/>
    </row>
    <row r="123" spans="3:14" ht="17.399999999999999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3"/>
      <c r="N123" s="13"/>
    </row>
    <row r="124" spans="3:14" ht="17.399999999999999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3"/>
      <c r="N124" s="13"/>
    </row>
    <row r="125" spans="3:14" ht="17.399999999999999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3"/>
      <c r="N125" s="13"/>
    </row>
    <row r="126" spans="3:14" ht="17.399999999999999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3"/>
      <c r="N126" s="13"/>
    </row>
    <row r="127" spans="3:14" ht="17.399999999999999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3"/>
      <c r="N127" s="13"/>
    </row>
    <row r="128" spans="3:14" ht="17.399999999999999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3"/>
      <c r="N128" s="13"/>
    </row>
    <row r="129" spans="3:14" ht="17.399999999999999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3"/>
      <c r="N129" s="13"/>
    </row>
    <row r="130" spans="3:14" ht="17.399999999999999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3"/>
      <c r="N130" s="13"/>
    </row>
    <row r="131" spans="3:14" ht="17.399999999999999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3"/>
      <c r="N131" s="13"/>
    </row>
    <row r="132" spans="3:14" ht="17.399999999999999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3"/>
      <c r="N132" s="13"/>
    </row>
    <row r="133" spans="3:14" ht="17.399999999999999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3"/>
      <c r="N133" s="13"/>
    </row>
    <row r="134" spans="3:14" ht="17.399999999999999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3"/>
      <c r="N134" s="13"/>
    </row>
    <row r="135" spans="3:14" ht="17.399999999999999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3"/>
      <c r="N135" s="13"/>
    </row>
    <row r="136" spans="3:14" ht="17.399999999999999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3"/>
      <c r="N136" s="13"/>
    </row>
    <row r="137" spans="3:14" ht="17.399999999999999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3"/>
      <c r="N137" s="13"/>
    </row>
    <row r="138" spans="3:14" ht="17.399999999999999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3"/>
      <c r="N138" s="13"/>
    </row>
    <row r="139" spans="3:14" ht="17.399999999999999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3"/>
      <c r="N139" s="13"/>
    </row>
    <row r="140" spans="3:14" ht="17.399999999999999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3"/>
      <c r="N140" s="13"/>
    </row>
    <row r="141" spans="3:14" ht="17.399999999999999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3"/>
      <c r="N141" s="13"/>
    </row>
    <row r="142" spans="3:14" ht="17.399999999999999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3"/>
      <c r="N142" s="13"/>
    </row>
    <row r="143" spans="3:14" ht="17.399999999999999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3"/>
      <c r="N143" s="13"/>
    </row>
    <row r="144" spans="3:14" ht="17.399999999999999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3"/>
      <c r="N144" s="13"/>
    </row>
    <row r="145" spans="3:14" ht="17.399999999999999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3"/>
      <c r="N145" s="13"/>
    </row>
    <row r="146" spans="3:14" ht="17.399999999999999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3"/>
      <c r="N146" s="13"/>
    </row>
    <row r="147" spans="3:14" ht="17.399999999999999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3"/>
      <c r="N147" s="13"/>
    </row>
    <row r="148" spans="3:14" ht="17.399999999999999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3"/>
      <c r="N148" s="13"/>
    </row>
    <row r="149" spans="3:14" ht="17.399999999999999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3"/>
      <c r="N149" s="13"/>
    </row>
    <row r="150" spans="3:14" ht="17.399999999999999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3"/>
      <c r="N150" s="13"/>
    </row>
    <row r="151" spans="3:14" ht="17.399999999999999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3"/>
      <c r="N151" s="13"/>
    </row>
    <row r="152" spans="3:14" ht="17.399999999999999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3"/>
      <c r="N152" s="13"/>
    </row>
    <row r="153" spans="3:14" ht="17.399999999999999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3"/>
      <c r="N153" s="13"/>
    </row>
    <row r="154" spans="3:14" ht="17.399999999999999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3"/>
      <c r="N154" s="13"/>
    </row>
    <row r="155" spans="3:14" ht="17.399999999999999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3"/>
      <c r="N155" s="13"/>
    </row>
    <row r="156" spans="3:14" ht="17.399999999999999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3"/>
      <c r="N156" s="13"/>
    </row>
    <row r="157" spans="3:14" ht="17.399999999999999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3"/>
      <c r="N157" s="13"/>
    </row>
    <row r="158" spans="3:14" ht="17.399999999999999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3"/>
      <c r="N158" s="13"/>
    </row>
    <row r="159" spans="3:14" ht="17.399999999999999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3"/>
      <c r="N159" s="13"/>
    </row>
    <row r="160" spans="3:14" ht="17.399999999999999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3"/>
      <c r="N160" s="13"/>
    </row>
    <row r="161" spans="3:14" ht="17.399999999999999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3"/>
      <c r="N161" s="13"/>
    </row>
    <row r="162" spans="3:14" ht="17.399999999999999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3"/>
      <c r="N162" s="13"/>
    </row>
    <row r="163" spans="3:14" ht="17.399999999999999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3"/>
      <c r="N163" s="13"/>
    </row>
    <row r="164" spans="3:14" ht="17.399999999999999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3"/>
      <c r="N164" s="13"/>
    </row>
    <row r="165" spans="3:14" ht="17.399999999999999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3"/>
      <c r="N165" s="13"/>
    </row>
    <row r="166" spans="3:14" ht="17.399999999999999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3"/>
      <c r="N166" s="13"/>
    </row>
    <row r="167" spans="3:14" ht="17.399999999999999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3"/>
      <c r="N167" s="13"/>
    </row>
    <row r="168" spans="3:14" ht="17.399999999999999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3"/>
      <c r="N168" s="13"/>
    </row>
    <row r="169" spans="3:14" ht="17.399999999999999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3"/>
      <c r="N169" s="13"/>
    </row>
    <row r="170" spans="3:14" ht="17.399999999999999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3"/>
      <c r="N170" s="13"/>
    </row>
    <row r="171" spans="3:14" ht="17.399999999999999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3"/>
      <c r="N171" s="13"/>
    </row>
    <row r="172" spans="3:14" ht="17.399999999999999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3"/>
      <c r="N172" s="13"/>
    </row>
    <row r="173" spans="3:14" ht="17.399999999999999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3"/>
      <c r="N173" s="13"/>
    </row>
    <row r="174" spans="3:14" ht="17.399999999999999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3"/>
      <c r="N174" s="13"/>
    </row>
    <row r="175" spans="3:14" ht="17.399999999999999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3"/>
      <c r="N175" s="13"/>
    </row>
    <row r="176" spans="3:14" ht="17.399999999999999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3"/>
      <c r="N176" s="13"/>
    </row>
    <row r="177" spans="3:14" ht="17.399999999999999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3"/>
      <c r="N177" s="13"/>
    </row>
    <row r="178" spans="3:14" ht="17.399999999999999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3"/>
      <c r="N178" s="13"/>
    </row>
    <row r="179" spans="3:14" ht="17.399999999999999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3"/>
      <c r="N179" s="13"/>
    </row>
    <row r="180" spans="3:14" ht="17.399999999999999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3"/>
      <c r="N180" s="13"/>
    </row>
    <row r="181" spans="3:14" ht="17.399999999999999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3"/>
      <c r="N181" s="13"/>
    </row>
    <row r="182" spans="3:14" ht="17.399999999999999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3"/>
      <c r="N182" s="13"/>
    </row>
    <row r="183" spans="3:14" ht="17.399999999999999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3"/>
      <c r="N183" s="13"/>
    </row>
    <row r="184" spans="3:14" ht="17.399999999999999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3"/>
      <c r="N184" s="13"/>
    </row>
    <row r="185" spans="3:14" ht="17.399999999999999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3"/>
      <c r="N185" s="13"/>
    </row>
    <row r="186" spans="3:14" ht="17.399999999999999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3"/>
      <c r="N186" s="13"/>
    </row>
    <row r="187" spans="3:14" ht="17.399999999999999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3"/>
      <c r="N187" s="13"/>
    </row>
    <row r="188" spans="3:14" ht="17.399999999999999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3"/>
      <c r="N188" s="13"/>
    </row>
    <row r="189" spans="3:14" ht="17.399999999999999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3"/>
      <c r="N189" s="13"/>
    </row>
    <row r="190" spans="3:14" ht="17.399999999999999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3"/>
      <c r="N190" s="13"/>
    </row>
    <row r="191" spans="3:14" ht="17.399999999999999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3"/>
      <c r="N191" s="13"/>
    </row>
    <row r="192" spans="3:14" ht="17.399999999999999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3"/>
      <c r="N192" s="13"/>
    </row>
    <row r="193" spans="3:14" ht="17.399999999999999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3"/>
      <c r="N193" s="13"/>
    </row>
    <row r="194" spans="3:14" ht="17.399999999999999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3"/>
      <c r="N194" s="13"/>
    </row>
    <row r="195" spans="3:14" ht="17.399999999999999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3"/>
      <c r="N195" s="13"/>
    </row>
    <row r="196" spans="3:14" ht="17.399999999999999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3"/>
      <c r="N196" s="13"/>
    </row>
    <row r="197" spans="3:14" ht="17.399999999999999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3"/>
      <c r="N197" s="13"/>
    </row>
    <row r="198" spans="3:14" ht="17.399999999999999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3"/>
      <c r="N198" s="13"/>
    </row>
    <row r="199" spans="3:14" ht="17.399999999999999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3"/>
      <c r="N199" s="13"/>
    </row>
    <row r="200" spans="3:14" ht="17.399999999999999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3"/>
      <c r="N200" s="13"/>
    </row>
    <row r="201" spans="3:14" ht="17.399999999999999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3"/>
      <c r="N201" s="13"/>
    </row>
    <row r="202" spans="3:14" ht="17.399999999999999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3"/>
      <c r="N202" s="13"/>
    </row>
    <row r="203" spans="3:14" ht="17.399999999999999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3"/>
      <c r="N203" s="13"/>
    </row>
    <row r="204" spans="3:14" ht="17.399999999999999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3"/>
      <c r="N204" s="13"/>
    </row>
    <row r="205" spans="3:14" ht="17.399999999999999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3"/>
      <c r="N205" s="13"/>
    </row>
    <row r="206" spans="3:14" ht="17.399999999999999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3"/>
      <c r="N206" s="13"/>
    </row>
    <row r="207" spans="3:14" ht="17.399999999999999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3"/>
      <c r="N207" s="13"/>
    </row>
    <row r="208" spans="3:14" ht="17.399999999999999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3"/>
      <c r="N208" s="13"/>
    </row>
    <row r="209" spans="3:14" ht="17.399999999999999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3"/>
      <c r="N209" s="13"/>
    </row>
    <row r="210" spans="3:14" ht="17.399999999999999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3"/>
      <c r="N210" s="13"/>
    </row>
    <row r="211" spans="3:14" ht="17.399999999999999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3"/>
      <c r="N211" s="13"/>
    </row>
    <row r="212" spans="3:14" ht="17.399999999999999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3"/>
      <c r="N212" s="13"/>
    </row>
    <row r="213" spans="3:14" ht="17.399999999999999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3"/>
      <c r="N213" s="13"/>
    </row>
    <row r="214" spans="3:14" ht="17.399999999999999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3"/>
    </row>
    <row r="215" spans="3:14" ht="17.399999999999999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3"/>
    </row>
    <row r="216" spans="3:14" ht="17.399999999999999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3"/>
    </row>
    <row r="217" spans="3:14" ht="17.399999999999999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3"/>
    </row>
    <row r="218" spans="3:14" ht="17.399999999999999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3"/>
    </row>
    <row r="219" spans="3:14" ht="17.399999999999999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3"/>
    </row>
    <row r="220" spans="3:14" ht="17.399999999999999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3"/>
    </row>
  </sheetData>
  <printOptions horizontalCentered="1" verticalCentered="1"/>
  <pageMargins left="0" right="0" top="0" bottom="0" header="0" footer="0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8108253013444B6E52E0047578D7E" ma:contentTypeVersion="4" ma:contentTypeDescription="Create a new document." ma:contentTypeScope="" ma:versionID="12ef195020aee051797d829a7cd64257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6c55029d6cb59b627a3a47daa6c0862d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E06498-37C0-42E0-8C2F-3D0E6242C9F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ade6551-29d1-4f87-9430-cb44f82e33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F1429A-52AF-4D3C-B1E5-6CF994C8DB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E8206-F536-4653-AA6A-1DCC31B8F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Graficos_Flex</vt:lpstr>
      <vt:lpstr>Graficos_Comercio</vt:lpstr>
      <vt:lpstr>Tabela_Dados_Flex</vt:lpstr>
      <vt:lpstr>Dados_Importacao_Formatados</vt:lpstr>
      <vt:lpstr>Dados_Exportacao_Formatados</vt:lpstr>
      <vt:lpstr>Dados_Exportacao_Formatados!Area_de_impressao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CGNR</cp:lastModifiedBy>
  <cp:revision/>
  <dcterms:created xsi:type="dcterms:W3CDTF">1997-01-10T22:22:50Z</dcterms:created>
  <dcterms:modified xsi:type="dcterms:W3CDTF">2022-10-05T20:24:34Z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