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9280213172\Desktop\"/>
    </mc:Choice>
  </mc:AlternateContent>
  <xr:revisionPtr revIDLastSave="281" documentId="13_ncr:1_{3C9C1AA0-E431-41AC-A377-0AFC0524B9F7}" xr6:coauthVersionLast="47" xr6:coauthVersionMax="47" xr10:uidLastSave="{9E2DD8A4-E47F-4C98-8B49-E238EA27AD84}"/>
  <bookViews>
    <workbookView xWindow="1500" yWindow="495" windowWidth="24240" windowHeight="13140" tabRatio="380" xr2:uid="{A0BA5BD0-026A-4D04-9596-F9EB1647854D}"/>
  </bookViews>
  <sheets>
    <sheet name="ORIENTAÇÕES" sheetId="5" r:id="rId1"/>
    <sheet name="CÁLCULOS" sheetId="4" r:id="rId2"/>
    <sheet name="Pedidos 2024" sheetId="2" state="hidden" r:id="rId3"/>
  </sheets>
  <definedNames>
    <definedName name="_xlnm._FilterDatabase" localSheetId="1" hidden="1">CÁLCULOS!$A$2:$Y$8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4" l="1"/>
  <c r="R5" i="4"/>
  <c r="Y5" i="4"/>
  <c r="X5" i="4"/>
  <c r="U6" i="4"/>
  <c r="U7" i="4"/>
  <c r="U8" i="4"/>
  <c r="U5" i="4"/>
  <c r="T5" i="4"/>
  <c r="U4" i="4"/>
  <c r="O8" i="4"/>
  <c r="O7" i="4"/>
  <c r="O6" i="4"/>
  <c r="O5" i="4"/>
  <c r="I4" i="4"/>
  <c r="J6" i="4"/>
  <c r="Q6" i="4" s="1"/>
  <c r="J7" i="4"/>
  <c r="Q7" i="4" s="1"/>
  <c r="J8" i="4"/>
  <c r="Q8" i="4" s="1"/>
  <c r="J5" i="4"/>
  <c r="Q5" i="4" s="1"/>
  <c r="X8" i="4" l="1"/>
  <c r="H8" i="4"/>
  <c r="D8" i="4"/>
  <c r="H7" i="4"/>
  <c r="D7" i="4"/>
  <c r="G6" i="4"/>
  <c r="S6" i="4" s="1"/>
  <c r="X6" i="4"/>
  <c r="D6" i="4"/>
  <c r="H5" i="4"/>
  <c r="D5" i="4"/>
  <c r="N5" i="4" l="1"/>
  <c r="N7" i="4"/>
  <c r="T7" i="4"/>
  <c r="N8" i="4"/>
  <c r="T8" i="4"/>
  <c r="M6" i="4"/>
  <c r="W6" i="4"/>
  <c r="F4" i="4"/>
  <c r="G8" i="4"/>
  <c r="S8" i="4" s="1"/>
  <c r="X7" i="4"/>
  <c r="P6" i="4"/>
  <c r="V6" i="4"/>
  <c r="G5" i="4"/>
  <c r="H6" i="4"/>
  <c r="K6" i="4" s="1"/>
  <c r="G7" i="4"/>
  <c r="S7" i="4" s="1"/>
  <c r="M5" i="4" l="1"/>
  <c r="P5" i="4"/>
  <c r="J4" i="4"/>
  <c r="X4" i="4"/>
  <c r="V5" i="4"/>
  <c r="K5" i="4"/>
  <c r="S5" i="4"/>
  <c r="G4" i="4"/>
  <c r="W5" i="4"/>
  <c r="W8" i="4"/>
  <c r="M8" i="4"/>
  <c r="K8" i="4"/>
  <c r="V8" i="4"/>
  <c r="P8" i="4"/>
  <c r="H4" i="4"/>
  <c r="P7" i="4"/>
  <c r="W7" i="4"/>
  <c r="M7" i="4"/>
  <c r="V7" i="4"/>
  <c r="K7" i="4"/>
  <c r="T6" i="4"/>
  <c r="N6" i="4"/>
  <c r="R6" i="4" s="1"/>
  <c r="V4" i="4" l="1"/>
  <c r="K4" i="4"/>
  <c r="Q4" i="4"/>
  <c r="N4" i="4"/>
  <c r="R7" i="4"/>
  <c r="W4" i="4"/>
  <c r="T4" i="4"/>
  <c r="Y6" i="4"/>
  <c r="Y8" i="4"/>
  <c r="P4" i="4"/>
  <c r="Y7" i="4"/>
  <c r="M4" i="4"/>
  <c r="R8" i="4"/>
  <c r="S4" i="4"/>
  <c r="Y4" i="4" l="1"/>
  <c r="R4" i="4" l="1"/>
  <c r="F13" i="2"/>
  <c r="F10" i="2"/>
  <c r="F12" i="2"/>
  <c r="G14" i="2"/>
  <c r="D14" i="2"/>
  <c r="F11" i="2"/>
  <c r="F9" i="2"/>
  <c r="F8" i="2"/>
  <c r="F7" i="2"/>
  <c r="F6" i="2"/>
  <c r="F5" i="2"/>
  <c r="F4" i="2"/>
  <c r="F3" i="2"/>
  <c r="F14" i="2" s="1"/>
</calcChain>
</file>

<file path=xl/sharedStrings.xml><?xml version="1.0" encoding="utf-8"?>
<sst xmlns="http://schemas.openxmlformats.org/spreadsheetml/2006/main" count="79" uniqueCount="74">
  <si>
    <t>ORIENTAÇÕES PARA PREENCHIMENTO DA PLANILHA</t>
  </si>
  <si>
    <t>1 - A planilha foi criada com base no inciso V do art. 5º do Decreto 10.728, de 23 de junho de 2021.</t>
  </si>
  <si>
    <r>
      <rPr>
        <i/>
        <sz val="11"/>
        <color rgb="FF000000"/>
        <rFont val="Calibri"/>
        <scheme val="minor"/>
      </rPr>
      <t xml:space="preserve">Art. 5º  As propostas de contratação temporária conterão:
(...)
IV - </t>
    </r>
    <r>
      <rPr>
        <b/>
        <i/>
        <u/>
        <sz val="11"/>
        <color rgb="FF000000"/>
        <rFont val="Calibri"/>
        <scheme val="minor"/>
      </rPr>
      <t>estimativa de impacto orçamentário-financeiro no exercício em que entrar em vigor e nos dois exercícios subsequentes</t>
    </r>
    <r>
      <rPr>
        <i/>
        <u/>
        <sz val="11"/>
        <color rgb="FF000000"/>
        <rFont val="Calibri"/>
        <scheme val="minor"/>
      </rPr>
      <t xml:space="preserve">, </t>
    </r>
    <r>
      <rPr>
        <b/>
        <i/>
        <u/>
        <sz val="11"/>
        <color rgb="FF000000"/>
        <rFont val="Calibri"/>
        <scheme val="minor"/>
      </rPr>
      <t>acompanhada das premissas e da memória de cálculo</t>
    </r>
    <r>
      <rPr>
        <i/>
        <sz val="11"/>
        <color rgb="FF000000"/>
        <rFont val="Calibri"/>
        <scheme val="minor"/>
      </rPr>
      <t xml:space="preserve"> utilizadas, que conterão:
a) o quantitativo de profissionais a serem contratados;
b) os valores referentes a:
1. remuneração;
2. encargos sociais, inclusive contribuição ao Regime Geral de Previdência Social e ao Fundo de Garantia do Tempo de Serviço - FGTS, quando for o caso;
3. pagamento de férias;
4. pagamento de gratificação natalina, quando necessário; e
5. demais despesas com benefícios de natureza trabalhista, tais como auxílio-alimentação e auxílio-transporte; e
c) a indicação do mês previsto para ingresso dos contratados temporários;
(...)</t>
    </r>
  </si>
  <si>
    <t>2 - Deverão ser preenchidas as colunas: Órgão; Atividade / Função; (A) - Teto INSS; (C) - Remuneração; (D) - Qtde Vagas; (G) - Auxílio-transporte; e (J) - Mês do provimento. Todas as demais colunas serão calculadas automaticamente.</t>
  </si>
  <si>
    <t>Órgão</t>
  </si>
  <si>
    <t>Atividade / Função</t>
  </si>
  <si>
    <t>REMUNERAÇÃO JAN/26</t>
  </si>
  <si>
    <t>Qtde Vagas
(D)</t>
  </si>
  <si>
    <t>Despesa Mensal</t>
  </si>
  <si>
    <t>Mês do Prov
Ex.: 1, 2, 10, etc
(J)</t>
  </si>
  <si>
    <t>Despesa no exercício</t>
  </si>
  <si>
    <t>Despesa Anualizada</t>
  </si>
  <si>
    <t>Teto INSS
(A)</t>
  </si>
  <si>
    <t>Excedente INSS
(B) = (C - A)</t>
  </si>
  <si>
    <t>Remuneração (C)</t>
  </si>
  <si>
    <t>Despesas com remuneração
(E) = (C x D)</t>
  </si>
  <si>
    <t>Auxílio-alimentação
(F)</t>
  </si>
  <si>
    <t>Auxílio-transporte
(G)</t>
  </si>
  <si>
    <t>Cota Patronal
(H)</t>
  </si>
  <si>
    <t>Total
(I) = (E + F + G + H)</t>
  </si>
  <si>
    <t>Despesas com remuneração
(K) = (E x (13 - J))</t>
  </si>
  <si>
    <t>Auxílio-alimentação
 (L) = (F x (13 - J))</t>
  </si>
  <si>
    <t>Auxílio-transporte
(M) =  (G x (13 - J))</t>
  </si>
  <si>
    <t>Gratificação Natalina
(N) = (E x (13 - J) /12)</t>
  </si>
  <si>
    <t>Cota Patronal
(O) = (H x (13 - J)</t>
  </si>
  <si>
    <t>Total
(P) = (K + L + M + N + O)</t>
  </si>
  <si>
    <t>Despesas com remuneração
(Q) = (E x 12)</t>
  </si>
  <si>
    <t>Auxílio-alimentação
(R) = (F x 12)</t>
  </si>
  <si>
    <t>Auxílio-transporte
(S) = (G x 12)</t>
  </si>
  <si>
    <t>Férias
(T) = (E x 0,33)</t>
  </si>
  <si>
    <t>Gratificação Natalina
(U) = (E)</t>
  </si>
  <si>
    <t>Cota Patronal
(V) = (H x 13)</t>
  </si>
  <si>
    <t>Total
(X) = (Q + R + S + T + U+ V)</t>
  </si>
  <si>
    <t>Contratatação Por Tempo Determinado 
Detalhamento - Pedidos 2024</t>
  </si>
  <si>
    <t>Processo</t>
  </si>
  <si>
    <t>Solicitante</t>
  </si>
  <si>
    <t>Vagas</t>
  </si>
  <si>
    <t>Despesa
GND</t>
  </si>
  <si>
    <t>Impacto no exercício
2024</t>
  </si>
  <si>
    <t>Impacto Anualizado</t>
  </si>
  <si>
    <t>14022.138235/2022-43</t>
  </si>
  <si>
    <t>Universidade Federal do Rio de Janeiro - UFRJ*</t>
  </si>
  <si>
    <t>Ministério da Educação - MEC</t>
  </si>
  <si>
    <t>14021.147091/2023-15</t>
  </si>
  <si>
    <t>Hospital das Forças Armadas - HFA**</t>
  </si>
  <si>
    <t>Ministério da Defesa - MD</t>
  </si>
  <si>
    <t>14021.147562/2023-87</t>
  </si>
  <si>
    <t>Centro Tecnológico do Exército - CTEx**</t>
  </si>
  <si>
    <t>14021.181200/2023-15</t>
  </si>
  <si>
    <t>Instituto do Patrimônio Histórico e Artístico Nacional - Iphan</t>
  </si>
  <si>
    <t>Ministério da Cultura - MinC</t>
  </si>
  <si>
    <t>19975.115984/2022-57</t>
  </si>
  <si>
    <t>Agência Nacional de Saúde Suplementar - ANS</t>
  </si>
  <si>
    <t>Ministério da Saúde - MS</t>
  </si>
  <si>
    <t>14021.181313/2023-11</t>
  </si>
  <si>
    <t>Agência Nacional de Energia Elétrica - ANEEL</t>
  </si>
  <si>
    <t>Ministério de Minas e Energia - MME</t>
  </si>
  <si>
    <t>14021.176485/2023-72</t>
  </si>
  <si>
    <t>Secretaria de Saúde Indígena - SESAI</t>
  </si>
  <si>
    <t>14022.042959/2024-54</t>
  </si>
  <si>
    <t>Ministério do Desenvolvimento Agrário e Agricultura Familiar</t>
  </si>
  <si>
    <t>Ministério do Desenvolvimento e Agricultura Familiar - MDA</t>
  </si>
  <si>
    <t>14022.042391/2024-71</t>
  </si>
  <si>
    <t>Instituto Chico Mendes de Conservação da Biodiversidade - ICMBio</t>
  </si>
  <si>
    <t>Ministério do Meio Ambiente e Mudança Climática - MMA</t>
  </si>
  <si>
    <t>14022.029966/2024-61</t>
  </si>
  <si>
    <t>Serviço Florestal Brasileiro - SFB</t>
  </si>
  <si>
    <t>14022.046284/2024-12</t>
  </si>
  <si>
    <t>Ministério do Trabalho e Emprego - MTE</t>
  </si>
  <si>
    <t>Total</t>
  </si>
  <si>
    <t>*Judicial</t>
  </si>
  <si>
    <t>**Processos do Ciclo 2023-2024</t>
  </si>
  <si>
    <t xml:space="preserve">Processos estão em fase de análise  na área técnica </t>
  </si>
  <si>
    <t>Valores retirados dos processos constantes no SEI.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</si>
</sst>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#,##0\ ;&quot; (&quot;#,##0\);&quot; -&quot;#\ ;@\ "/>
    <numFmt numFmtId="165" formatCode="#,##0.00\ ;&quot; (&quot;#,##0.00\);&quot; -&quot;#\ ;@\ "/>
    <numFmt numFmtId="166" formatCode="_(* #,##0.00_);_(* \(#,##0.00\);_(* \-??_);_(@_)"/>
    <numFmt numFmtId="167" formatCode="_(* #,##0_);_(* \(#,##0\);_(* \-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name val="Book Antiqua"/>
    </font>
    <font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rgb="FF000000"/>
      <name val="Calibri"/>
      <scheme val="minor"/>
    </font>
    <font>
      <b/>
      <i/>
      <u/>
      <sz val="11"/>
      <color rgb="FF000000"/>
      <name val="Calibri"/>
      <scheme val="minor"/>
    </font>
    <font>
      <i/>
      <u/>
      <sz val="11"/>
      <color rgb="FF000000"/>
      <name val="Calibri"/>
      <scheme val="minor"/>
    </font>
    <font>
      <b/>
      <u val="double"/>
      <sz val="20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theme="0" tint="-0.249977111117893"/>
        <bgColor indexed="27"/>
      </patternFill>
    </fill>
    <fill>
      <patternFill patternType="solid">
        <fgColor theme="1"/>
        <bgColor indexed="27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thin">
        <color indexed="8"/>
      </bottom>
      <diagonal/>
    </border>
    <border>
      <left style="thin">
        <color indexed="8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rgb="FF000000"/>
      </top>
      <bottom style="thin">
        <color indexed="8"/>
      </bottom>
      <diagonal/>
    </border>
    <border>
      <left/>
      <right style="thin">
        <color indexed="8"/>
      </right>
      <top style="medium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8"/>
      </left>
      <right style="medium">
        <color rgb="FF000000"/>
      </right>
      <top/>
      <bottom style="thin">
        <color indexed="8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indexed="8"/>
      </bottom>
      <diagonal/>
    </border>
    <border>
      <left/>
      <right/>
      <top style="medium">
        <color rgb="FF000000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rgb="FF000000"/>
      </bottom>
      <diagonal/>
    </border>
    <border>
      <left/>
      <right/>
      <top style="thin">
        <color indexed="8"/>
      </top>
      <bottom style="medium">
        <color rgb="FF000000"/>
      </bottom>
      <diagonal/>
    </border>
    <border>
      <left style="medium">
        <color rgb="FF000000"/>
      </left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 style="thin">
        <color indexed="8"/>
      </right>
      <top/>
      <bottom style="medium">
        <color rgb="FF000000"/>
      </bottom>
      <diagonal/>
    </border>
    <border>
      <left style="thin">
        <color indexed="8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8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indexed="8"/>
      </top>
      <bottom style="medium">
        <color rgb="FF000000"/>
      </bottom>
      <diagonal/>
    </border>
    <border>
      <left style="thin">
        <color indexed="8"/>
      </left>
      <right/>
      <top/>
      <bottom style="medium">
        <color rgb="FF000000"/>
      </bottom>
      <diagonal/>
    </border>
    <border>
      <left/>
      <right/>
      <top/>
      <bottom style="thin">
        <color indexed="8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8"/>
      </right>
      <top style="thin">
        <color rgb="FF000000"/>
      </top>
      <bottom style="medium">
        <color indexed="64"/>
      </bottom>
      <diagonal/>
    </border>
    <border>
      <left/>
      <right style="thin">
        <color indexed="8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165" fontId="4" fillId="0" borderId="0" applyFill="0" applyBorder="0" applyAlignment="0" applyProtection="0"/>
    <xf numFmtId="166" fontId="4" fillId="0" borderId="0"/>
  </cellStyleXfs>
  <cellXfs count="115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0" fillId="0" borderId="0" xfId="0" applyAlignment="1">
      <alignment wrapText="1"/>
    </xf>
    <xf numFmtId="0" fontId="0" fillId="4" borderId="7" xfId="0" applyFill="1" applyBorder="1"/>
    <xf numFmtId="0" fontId="0" fillId="4" borderId="3" xfId="0" applyFill="1" applyBorder="1" applyAlignment="1">
      <alignment horizontal="center"/>
    </xf>
    <xf numFmtId="0" fontId="0" fillId="4" borderId="2" xfId="0" applyFill="1" applyBorder="1"/>
    <xf numFmtId="0" fontId="0" fillId="4" borderId="3" xfId="0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8" xfId="0" applyFill="1" applyBorder="1" applyAlignment="1">
      <alignment horizontal="center"/>
    </xf>
    <xf numFmtId="3" fontId="0" fillId="4" borderId="3" xfId="0" applyNumberForma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44" fontId="2" fillId="3" borderId="10" xfId="1" applyFont="1" applyFill="1" applyBorder="1" applyAlignment="1">
      <alignment horizontal="center" vertical="center" wrapText="1"/>
    </xf>
    <xf numFmtId="8" fontId="0" fillId="4" borderId="8" xfId="0" applyNumberFormat="1" applyFill="1" applyBorder="1" applyAlignment="1">
      <alignment horizontal="right"/>
    </xf>
    <xf numFmtId="8" fontId="0" fillId="4" borderId="8" xfId="1" applyNumberFormat="1" applyFont="1" applyFill="1" applyBorder="1" applyAlignment="1">
      <alignment horizontal="right"/>
    </xf>
    <xf numFmtId="8" fontId="0" fillId="4" borderId="3" xfId="1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center"/>
    </xf>
    <xf numFmtId="8" fontId="2" fillId="3" borderId="5" xfId="1" applyNumberFormat="1" applyFont="1" applyFill="1" applyBorder="1"/>
    <xf numFmtId="3" fontId="0" fillId="4" borderId="8" xfId="0" applyNumberFormat="1" applyFill="1" applyBorder="1" applyAlignment="1">
      <alignment horizontal="center"/>
    </xf>
    <xf numFmtId="0" fontId="3" fillId="3" borderId="4" xfId="0" applyFont="1" applyFill="1" applyBorder="1"/>
    <xf numFmtId="0" fontId="2" fillId="3" borderId="9" xfId="0" applyFont="1" applyFill="1" applyBorder="1"/>
    <xf numFmtId="0" fontId="2" fillId="3" borderId="5" xfId="0" applyFont="1" applyFill="1" applyBorder="1"/>
    <xf numFmtId="167" fontId="6" fillId="0" borderId="13" xfId="4" applyNumberFormat="1" applyFont="1" applyBorder="1" applyAlignment="1" applyProtection="1">
      <alignment horizontal="right" vertical="center" wrapText="1"/>
      <protection locked="0"/>
    </xf>
    <xf numFmtId="164" fontId="5" fillId="6" borderId="11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wrapText="1"/>
    </xf>
    <xf numFmtId="164" fontId="6" fillId="10" borderId="12" xfId="3" applyNumberFormat="1" applyFont="1" applyFill="1" applyBorder="1" applyAlignment="1" applyProtection="1">
      <alignment horizontal="justify" vertical="top" wrapText="1"/>
      <protection locked="0"/>
    </xf>
    <xf numFmtId="164" fontId="6" fillId="11" borderId="14" xfId="3" applyNumberFormat="1" applyFont="1" applyFill="1" applyBorder="1" applyAlignment="1" applyProtection="1">
      <alignment horizontal="center" vertical="center" wrapText="1"/>
      <protection locked="0"/>
    </xf>
    <xf numFmtId="164" fontId="6" fillId="12" borderId="29" xfId="3" applyNumberFormat="1" applyFont="1" applyFill="1" applyBorder="1" applyAlignment="1" applyProtection="1">
      <alignment horizontal="center" vertical="center" wrapText="1"/>
      <protection locked="0"/>
    </xf>
    <xf numFmtId="164" fontId="6" fillId="12" borderId="30" xfId="3" applyNumberFormat="1" applyFont="1" applyFill="1" applyBorder="1" applyAlignment="1" applyProtection="1">
      <alignment horizontal="center" vertical="center" wrapText="1"/>
      <protection locked="0"/>
    </xf>
    <xf numFmtId="167" fontId="6" fillId="0" borderId="34" xfId="4" applyNumberFormat="1" applyFont="1" applyBorder="1" applyAlignment="1" applyProtection="1">
      <alignment horizontal="right" vertical="center" wrapText="1"/>
      <protection locked="0"/>
    </xf>
    <xf numFmtId="164" fontId="6" fillId="10" borderId="35" xfId="3" applyNumberFormat="1" applyFont="1" applyFill="1" applyBorder="1" applyAlignment="1" applyProtection="1">
      <alignment horizontal="justify" vertical="top" wrapText="1"/>
      <protection locked="0"/>
    </xf>
    <xf numFmtId="164" fontId="5" fillId="6" borderId="33" xfId="2" applyNumberFormat="1" applyFont="1" applyFill="1" applyBorder="1" applyAlignment="1" applyProtection="1">
      <alignment horizontal="center" vertical="center" wrapText="1"/>
      <protection locked="0"/>
    </xf>
    <xf numFmtId="164" fontId="6" fillId="13" borderId="15" xfId="3" applyNumberFormat="1" applyFont="1" applyFill="1" applyBorder="1" applyAlignment="1" applyProtection="1">
      <alignment horizontal="center" vertical="center" wrapText="1"/>
      <protection locked="0"/>
    </xf>
    <xf numFmtId="164" fontId="6" fillId="13" borderId="14" xfId="3" applyNumberFormat="1" applyFont="1" applyFill="1" applyBorder="1" applyAlignment="1" applyProtection="1">
      <alignment horizontal="center" vertical="center" wrapText="1"/>
      <protection locked="0"/>
    </xf>
    <xf numFmtId="164" fontId="6" fillId="13" borderId="18" xfId="3" applyNumberFormat="1" applyFont="1" applyFill="1" applyBorder="1" applyAlignment="1" applyProtection="1">
      <alignment horizontal="center" vertical="center" wrapText="1"/>
      <protection locked="0"/>
    </xf>
    <xf numFmtId="164" fontId="6" fillId="13" borderId="24" xfId="3" applyNumberFormat="1" applyFont="1" applyFill="1" applyBorder="1" applyAlignment="1" applyProtection="1">
      <alignment horizontal="center" vertical="center" wrapText="1"/>
      <protection locked="0"/>
    </xf>
    <xf numFmtId="164" fontId="6" fillId="13" borderId="19" xfId="3" applyNumberFormat="1" applyFont="1" applyFill="1" applyBorder="1" applyAlignment="1" applyProtection="1">
      <alignment horizontal="center" vertical="center" wrapText="1"/>
      <protection locked="0"/>
    </xf>
    <xf numFmtId="164" fontId="6" fillId="13" borderId="20" xfId="3" applyNumberFormat="1" applyFont="1" applyFill="1" applyBorder="1" applyAlignment="1" applyProtection="1">
      <alignment horizontal="center" vertical="center" wrapText="1"/>
      <protection locked="0"/>
    </xf>
    <xf numFmtId="0" fontId="5" fillId="14" borderId="43" xfId="2" applyFont="1" applyFill="1" applyBorder="1" applyAlignment="1" applyProtection="1">
      <alignment horizontal="center" vertical="center" wrapText="1"/>
      <protection locked="0"/>
    </xf>
    <xf numFmtId="0" fontId="5" fillId="14" borderId="44" xfId="2" applyFont="1" applyFill="1" applyBorder="1" applyAlignment="1" applyProtection="1">
      <alignment horizontal="center" vertical="center" wrapText="1"/>
      <protection locked="0"/>
    </xf>
    <xf numFmtId="0" fontId="5" fillId="14" borderId="45" xfId="2" applyFont="1" applyFill="1" applyBorder="1" applyAlignment="1" applyProtection="1">
      <alignment horizontal="center" vertical="center" wrapText="1"/>
      <protection locked="0"/>
    </xf>
    <xf numFmtId="0" fontId="5" fillId="5" borderId="44" xfId="2" applyFont="1" applyFill="1" applyBorder="1" applyAlignment="1" applyProtection="1">
      <alignment horizontal="center" vertical="center" wrapText="1"/>
      <protection locked="0"/>
    </xf>
    <xf numFmtId="0" fontId="5" fillId="5" borderId="49" xfId="2" applyFont="1" applyFill="1" applyBorder="1" applyAlignment="1" applyProtection="1">
      <alignment horizontal="center" vertical="center" wrapText="1"/>
      <protection locked="0"/>
    </xf>
    <xf numFmtId="0" fontId="5" fillId="6" borderId="21" xfId="2" applyFont="1" applyFill="1" applyBorder="1" applyAlignment="1" applyProtection="1">
      <alignment horizontal="center" vertical="center" wrapText="1"/>
      <protection locked="0"/>
    </xf>
    <xf numFmtId="0" fontId="5" fillId="6" borderId="50" xfId="2" applyFont="1" applyFill="1" applyBorder="1" applyAlignment="1" applyProtection="1">
      <alignment horizontal="center" vertical="center" wrapText="1"/>
      <protection locked="0"/>
    </xf>
    <xf numFmtId="0" fontId="5" fillId="7" borderId="26" xfId="2" applyFont="1" applyFill="1" applyBorder="1" applyAlignment="1" applyProtection="1">
      <alignment horizontal="center" vertical="center" wrapText="1"/>
      <protection locked="0"/>
    </xf>
    <xf numFmtId="0" fontId="5" fillId="7" borderId="11" xfId="2" applyFont="1" applyFill="1" applyBorder="1" applyAlignment="1" applyProtection="1">
      <alignment horizontal="center" vertical="center" wrapText="1"/>
      <protection locked="0"/>
    </xf>
    <xf numFmtId="0" fontId="5" fillId="7" borderId="33" xfId="2" applyFont="1" applyFill="1" applyBorder="1" applyAlignment="1" applyProtection="1">
      <alignment horizontal="center" vertical="center" wrapText="1"/>
      <protection locked="0"/>
    </xf>
    <xf numFmtId="164" fontId="5" fillId="6" borderId="39" xfId="2" applyNumberFormat="1" applyFont="1" applyFill="1" applyBorder="1" applyAlignment="1" applyProtection="1">
      <alignment horizontal="center" vertical="center" wrapText="1"/>
      <protection locked="0"/>
    </xf>
    <xf numFmtId="164" fontId="5" fillId="6" borderId="21" xfId="2" applyNumberFormat="1" applyFont="1" applyFill="1" applyBorder="1" applyAlignment="1" applyProtection="1">
      <alignment horizontal="center" vertical="center" wrapText="1"/>
      <protection locked="0"/>
    </xf>
    <xf numFmtId="164" fontId="6" fillId="8" borderId="15" xfId="3" applyNumberFormat="1" applyFont="1" applyFill="1" applyBorder="1" applyAlignment="1" applyProtection="1">
      <alignment horizontal="center" vertical="center" wrapText="1"/>
      <protection locked="0"/>
    </xf>
    <xf numFmtId="0" fontId="5" fillId="17" borderId="47" xfId="2" applyFont="1" applyFill="1" applyBorder="1" applyAlignment="1" applyProtection="1">
      <alignment horizontal="center" vertical="center" wrapText="1"/>
      <protection locked="0"/>
    </xf>
    <xf numFmtId="0" fontId="5" fillId="17" borderId="44" xfId="2" applyFont="1" applyFill="1" applyBorder="1" applyAlignment="1" applyProtection="1">
      <alignment horizontal="center" vertical="center" wrapText="1"/>
      <protection locked="0"/>
    </xf>
    <xf numFmtId="0" fontId="5" fillId="17" borderId="45" xfId="2" applyFont="1" applyFill="1" applyBorder="1" applyAlignment="1" applyProtection="1">
      <alignment horizontal="center" vertical="center" wrapText="1"/>
      <protection locked="0"/>
    </xf>
    <xf numFmtId="164" fontId="6" fillId="9" borderId="18" xfId="3" applyNumberFormat="1" applyFont="1" applyFill="1" applyBorder="1" applyAlignment="1" applyProtection="1">
      <alignment horizontal="center" vertical="center" wrapText="1"/>
      <protection locked="0"/>
    </xf>
    <xf numFmtId="167" fontId="6" fillId="0" borderId="51" xfId="4" applyNumberFormat="1" applyFont="1" applyBorder="1" applyAlignment="1" applyProtection="1">
      <alignment horizontal="right" vertical="center" wrapText="1"/>
      <protection locked="0"/>
    </xf>
    <xf numFmtId="167" fontId="6" fillId="0" borderId="52" xfId="4" applyNumberFormat="1" applyFont="1" applyBorder="1" applyAlignment="1" applyProtection="1">
      <alignment horizontal="right" vertical="center" wrapText="1"/>
      <protection locked="0"/>
    </xf>
    <xf numFmtId="164" fontId="6" fillId="9" borderId="53" xfId="3" applyNumberFormat="1" applyFont="1" applyFill="1" applyBorder="1" applyAlignment="1" applyProtection="1">
      <alignment horizontal="center" vertical="center" wrapText="1"/>
      <protection locked="0"/>
    </xf>
    <xf numFmtId="164" fontId="8" fillId="10" borderId="12" xfId="3" applyNumberFormat="1" applyFont="1" applyFill="1" applyBorder="1" applyAlignment="1" applyProtection="1">
      <alignment horizontal="justify" vertical="top" wrapText="1"/>
      <protection locked="0"/>
    </xf>
    <xf numFmtId="0" fontId="5" fillId="5" borderId="57" xfId="2" applyFont="1" applyFill="1" applyBorder="1" applyAlignment="1" applyProtection="1">
      <alignment horizontal="center" vertical="center" wrapText="1"/>
      <protection locked="0"/>
    </xf>
    <xf numFmtId="0" fontId="5" fillId="5" borderId="58" xfId="2" applyFont="1" applyFill="1" applyBorder="1" applyAlignment="1" applyProtection="1">
      <alignment horizontal="center" vertical="center" wrapText="1"/>
      <protection locked="0"/>
    </xf>
    <xf numFmtId="164" fontId="5" fillId="6" borderId="59" xfId="2" applyNumberFormat="1" applyFont="1" applyFill="1" applyBorder="1" applyAlignment="1" applyProtection="1">
      <alignment horizontal="center" vertical="center" wrapText="1"/>
      <protection locked="0"/>
    </xf>
    <xf numFmtId="164" fontId="5" fillId="6" borderId="60" xfId="2" applyNumberFormat="1" applyFont="1" applyFill="1" applyBorder="1" applyAlignment="1" applyProtection="1">
      <alignment horizontal="center" vertical="center" wrapText="1"/>
      <protection locked="0"/>
    </xf>
    <xf numFmtId="164" fontId="6" fillId="8" borderId="61" xfId="3" applyNumberFormat="1" applyFont="1" applyFill="1" applyBorder="1" applyAlignment="1" applyProtection="1">
      <alignment horizontal="center" vertical="center" wrapText="1"/>
      <protection locked="0"/>
    </xf>
    <xf numFmtId="164" fontId="6" fillId="8" borderId="62" xfId="3" applyNumberFormat="1" applyFont="1" applyFill="1" applyBorder="1" applyAlignment="1" applyProtection="1">
      <alignment horizontal="center" vertical="center" wrapText="1"/>
      <protection locked="0"/>
    </xf>
    <xf numFmtId="164" fontId="6" fillId="8" borderId="63" xfId="3" applyNumberFormat="1" applyFont="1" applyFill="1" applyBorder="1" applyAlignment="1" applyProtection="1">
      <alignment horizontal="center" vertical="center" wrapText="1"/>
      <protection locked="0"/>
    </xf>
    <xf numFmtId="164" fontId="6" fillId="8" borderId="64" xfId="3" applyNumberFormat="1" applyFont="1" applyFill="1" applyBorder="1" applyAlignment="1" applyProtection="1">
      <alignment horizontal="center" vertical="center" wrapText="1"/>
      <protection locked="0"/>
    </xf>
    <xf numFmtId="164" fontId="6" fillId="8" borderId="65" xfId="3" applyNumberFormat="1" applyFont="1" applyFill="1" applyBorder="1" applyAlignment="1" applyProtection="1">
      <alignment horizontal="center" vertical="center" wrapText="1"/>
      <protection locked="0"/>
    </xf>
    <xf numFmtId="164" fontId="5" fillId="7" borderId="50" xfId="2" applyNumberFormat="1" applyFont="1" applyFill="1" applyBorder="1" applyAlignment="1" applyProtection="1">
      <alignment horizontal="center" vertical="center" wrapText="1"/>
      <protection locked="0"/>
    </xf>
    <xf numFmtId="164" fontId="6" fillId="12" borderId="66" xfId="3" applyNumberFormat="1" applyFont="1" applyFill="1" applyBorder="1" applyAlignment="1" applyProtection="1">
      <alignment horizontal="center" vertical="center" wrapText="1"/>
      <protection locked="0"/>
    </xf>
    <xf numFmtId="164" fontId="6" fillId="12" borderId="67" xfId="3" applyNumberFormat="1" applyFont="1" applyFill="1" applyBorder="1" applyAlignment="1" applyProtection="1">
      <alignment horizontal="center" vertical="center" wrapText="1"/>
      <protection locked="0"/>
    </xf>
    <xf numFmtId="0" fontId="5" fillId="15" borderId="68" xfId="2" applyFont="1" applyFill="1" applyBorder="1" applyAlignment="1" applyProtection="1">
      <alignment horizontal="center" vertical="center" wrapText="1"/>
      <protection locked="0"/>
    </xf>
    <xf numFmtId="0" fontId="5" fillId="15" borderId="69" xfId="2" applyFont="1" applyFill="1" applyBorder="1" applyAlignment="1" applyProtection="1">
      <alignment horizontal="center" vertical="center" wrapText="1"/>
      <protection locked="0"/>
    </xf>
    <xf numFmtId="0" fontId="5" fillId="15" borderId="70" xfId="2" applyFont="1" applyFill="1" applyBorder="1" applyAlignment="1" applyProtection="1">
      <alignment horizontal="center" vertical="center" wrapText="1"/>
      <protection locked="0"/>
    </xf>
    <xf numFmtId="164" fontId="5" fillId="6" borderId="71" xfId="2" applyNumberFormat="1" applyFont="1" applyFill="1" applyBorder="1" applyAlignment="1" applyProtection="1">
      <alignment horizontal="center" vertical="center" wrapText="1"/>
      <protection locked="0"/>
    </xf>
    <xf numFmtId="164" fontId="5" fillId="6" borderId="72" xfId="2" applyNumberFormat="1" applyFont="1" applyFill="1" applyBorder="1" applyAlignment="1" applyProtection="1">
      <alignment horizontal="center" vertical="center" wrapText="1"/>
      <protection locked="0"/>
    </xf>
    <xf numFmtId="164" fontId="5" fillId="6" borderId="73" xfId="2" applyNumberFormat="1" applyFont="1" applyFill="1" applyBorder="1" applyAlignment="1" applyProtection="1">
      <alignment horizontal="center" vertical="center" wrapText="1"/>
      <protection locked="0"/>
    </xf>
    <xf numFmtId="164" fontId="6" fillId="11" borderId="61" xfId="3" applyNumberFormat="1" applyFont="1" applyFill="1" applyBorder="1" applyAlignment="1" applyProtection="1">
      <alignment horizontal="center" vertical="center" wrapText="1"/>
      <protection locked="0"/>
    </xf>
    <xf numFmtId="164" fontId="6" fillId="11" borderId="74" xfId="3" applyNumberFormat="1" applyFont="1" applyFill="1" applyBorder="1" applyAlignment="1" applyProtection="1">
      <alignment horizontal="center" vertical="center" wrapText="1"/>
      <protection locked="0"/>
    </xf>
    <xf numFmtId="164" fontId="6" fillId="11" borderId="63" xfId="3" applyNumberFormat="1" applyFont="1" applyFill="1" applyBorder="1" applyAlignment="1" applyProtection="1">
      <alignment horizontal="center" vertical="center" wrapText="1"/>
      <protection locked="0"/>
    </xf>
    <xf numFmtId="164" fontId="6" fillId="11" borderId="75" xfId="3" applyNumberFormat="1" applyFont="1" applyFill="1" applyBorder="1" applyAlignment="1" applyProtection="1">
      <alignment horizontal="center" vertical="center" wrapText="1"/>
      <protection locked="0"/>
    </xf>
    <xf numFmtId="164" fontId="6" fillId="11" borderId="76" xfId="3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164" fontId="6" fillId="11" borderId="19" xfId="3" applyNumberFormat="1" applyFont="1" applyFill="1" applyBorder="1" applyAlignment="1" applyProtection="1">
      <alignment horizontal="center" vertical="center" wrapText="1"/>
      <protection locked="0"/>
    </xf>
    <xf numFmtId="164" fontId="6" fillId="8" borderId="24" xfId="3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0" fillId="0" borderId="0" xfId="0" applyAlignment="1">
      <alignment vertical="top" wrapText="1"/>
    </xf>
    <xf numFmtId="0" fontId="12" fillId="0" borderId="0" xfId="0" applyFont="1" applyAlignment="1">
      <alignment horizontal="left" vertical="top" wrapText="1" indent="5"/>
    </xf>
    <xf numFmtId="0" fontId="10" fillId="0" borderId="0" xfId="0" applyFont="1" applyAlignment="1">
      <alignment horizontal="left" vertical="top" wrapText="1" indent="5"/>
    </xf>
    <xf numFmtId="0" fontId="11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/>
    </xf>
    <xf numFmtId="0" fontId="5" fillId="15" borderId="23" xfId="2" applyFont="1" applyFill="1" applyBorder="1" applyAlignment="1" applyProtection="1">
      <alignment horizontal="center" vertical="center"/>
      <protection locked="0"/>
    </xf>
    <xf numFmtId="0" fontId="5" fillId="15" borderId="17" xfId="2" applyFont="1" applyFill="1" applyBorder="1" applyAlignment="1" applyProtection="1">
      <alignment horizontal="center" vertical="center"/>
      <protection locked="0"/>
    </xf>
    <xf numFmtId="0" fontId="5" fillId="15" borderId="22" xfId="2" applyFont="1" applyFill="1" applyBorder="1" applyAlignment="1" applyProtection="1">
      <alignment horizontal="center" vertical="center"/>
      <protection locked="0"/>
    </xf>
    <xf numFmtId="0" fontId="5" fillId="5" borderId="54" xfId="2" applyFont="1" applyFill="1" applyBorder="1" applyAlignment="1" applyProtection="1">
      <alignment horizontal="center" vertical="center" wrapText="1"/>
      <protection locked="0"/>
    </xf>
    <xf numFmtId="0" fontId="5" fillId="5" borderId="55" xfId="2" applyFont="1" applyFill="1" applyBorder="1" applyAlignment="1" applyProtection="1">
      <alignment horizontal="center" vertical="center" wrapText="1"/>
      <protection locked="0"/>
    </xf>
    <xf numFmtId="0" fontId="5" fillId="5" borderId="56" xfId="2" applyFont="1" applyFill="1" applyBorder="1" applyAlignment="1" applyProtection="1">
      <alignment horizontal="center" vertical="center" wrapText="1"/>
      <protection locked="0"/>
    </xf>
    <xf numFmtId="0" fontId="5" fillId="14" borderId="16" xfId="2" applyFont="1" applyFill="1" applyBorder="1" applyAlignment="1" applyProtection="1">
      <alignment horizontal="center" vertical="center" wrapText="1"/>
      <protection locked="0"/>
    </xf>
    <xf numFmtId="0" fontId="5" fillId="14" borderId="41" xfId="2" applyFont="1" applyFill="1" applyBorder="1" applyAlignment="1" applyProtection="1">
      <alignment horizontal="center" vertical="center" wrapText="1"/>
      <protection locked="0"/>
    </xf>
    <xf numFmtId="0" fontId="5" fillId="14" borderId="40" xfId="2" applyFont="1" applyFill="1" applyBorder="1" applyAlignment="1" applyProtection="1">
      <alignment horizontal="center" vertical="center" wrapText="1"/>
      <protection locked="0"/>
    </xf>
    <xf numFmtId="0" fontId="5" fillId="14" borderId="42" xfId="2" applyFont="1" applyFill="1" applyBorder="1" applyAlignment="1" applyProtection="1">
      <alignment horizontal="center" vertical="center" wrapText="1"/>
      <protection locked="0"/>
    </xf>
    <xf numFmtId="0" fontId="5" fillId="14" borderId="31" xfId="2" applyFont="1" applyFill="1" applyBorder="1" applyAlignment="1" applyProtection="1">
      <alignment horizontal="center" vertical="center" wrapText="1"/>
      <protection locked="0"/>
    </xf>
    <xf numFmtId="0" fontId="5" fillId="14" borderId="32" xfId="2" applyFont="1" applyFill="1" applyBorder="1" applyAlignment="1" applyProtection="1">
      <alignment horizontal="center" vertical="center" wrapText="1"/>
      <protection locked="0"/>
    </xf>
    <xf numFmtId="0" fontId="5" fillId="14" borderId="37" xfId="2" applyFont="1" applyFill="1" applyBorder="1" applyAlignment="1" applyProtection="1">
      <alignment horizontal="center" vertical="center" wrapText="1"/>
      <protection locked="0"/>
    </xf>
    <xf numFmtId="0" fontId="5" fillId="16" borderId="38" xfId="2" applyFont="1" applyFill="1" applyBorder="1" applyAlignment="1" applyProtection="1">
      <alignment horizontal="center" wrapText="1"/>
      <protection locked="0"/>
    </xf>
    <xf numFmtId="0" fontId="5" fillId="16" borderId="46" xfId="2" applyFont="1" applyFill="1" applyBorder="1" applyAlignment="1" applyProtection="1">
      <alignment horizontal="center" wrapText="1"/>
      <protection locked="0"/>
    </xf>
    <xf numFmtId="0" fontId="5" fillId="17" borderId="36" xfId="2" applyFont="1" applyFill="1" applyBorder="1" applyAlignment="1" applyProtection="1">
      <alignment horizontal="center" vertical="center"/>
      <protection locked="0"/>
    </xf>
    <xf numFmtId="0" fontId="5" fillId="17" borderId="27" xfId="2" applyFont="1" applyFill="1" applyBorder="1" applyAlignment="1" applyProtection="1">
      <alignment horizontal="center" vertical="center"/>
      <protection locked="0"/>
    </xf>
    <xf numFmtId="0" fontId="5" fillId="17" borderId="28" xfId="2" applyFont="1" applyFill="1" applyBorder="1" applyAlignment="1" applyProtection="1">
      <alignment horizontal="center" vertical="center"/>
      <protection locked="0"/>
    </xf>
    <xf numFmtId="0" fontId="5" fillId="16" borderId="25" xfId="2" applyFont="1" applyFill="1" applyBorder="1" applyAlignment="1" applyProtection="1">
      <alignment horizontal="center" vertical="center" wrapText="1"/>
      <protection locked="0"/>
    </xf>
    <xf numFmtId="0" fontId="5" fillId="16" borderId="48" xfId="2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5">
    <cellStyle name="Moeda" xfId="1" builtinId="4"/>
    <cellStyle name="Normal" xfId="0" builtinId="0"/>
    <cellStyle name="Normal_Proposta SEGES_2012" xfId="2" xr:uid="{6A6E70DF-8F3A-4E17-BB6B-4E6DAA4F18E7}"/>
    <cellStyle name="Separador de milhares_Proposta SEGES_2012" xfId="3" xr:uid="{535E7178-5C3F-46E5-897F-3CBC9DA3AC69}"/>
    <cellStyle name="TableStyleLight1" xfId="4" xr:uid="{6276D19D-9739-4AA3-B3DB-10F4FB8CE68E}"/>
  </cellStyles>
  <dxfs count="0"/>
  <tableStyles count="0" defaultTableStyle="TableStyleMedium2" defaultPivotStyle="PivotStyleLight16"/>
  <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03CAF-74A6-4335-8F54-B3A35019B50D}">
  <sheetPr>
    <tabColor rgb="FFFFFF00"/>
  </sheetPr>
  <dimension ref="A1:M7"/>
  <sheetViews>
    <sheetView showGridLines="0" tabSelected="1" workbookViewId="0">
      <selection sqref="A1:M1"/>
    </sheetView>
  </sheetViews>
  <sheetFormatPr defaultRowHeight="15"/>
  <sheetData>
    <row r="1" spans="1:13" ht="26.25">
      <c r="A1" s="92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3" spans="1:13" ht="15.75">
      <c r="A3" s="87" t="s">
        <v>1</v>
      </c>
    </row>
    <row r="4" spans="1:13" ht="211.5" customHeight="1">
      <c r="A4" s="89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</row>
    <row r="5" spans="1:13" ht="15" customHeight="1">
      <c r="A5" s="91" t="s">
        <v>3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</row>
  </sheetData>
  <mergeCells count="3">
    <mergeCell ref="A4:M4"/>
    <mergeCell ref="A5:M6"/>
    <mergeCell ref="A1:M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1712-6013-4D4D-8E87-E4A5C27D7615}">
  <sheetPr>
    <tabColor rgb="FF002060"/>
  </sheetPr>
  <dimension ref="A2:Y11"/>
  <sheetViews>
    <sheetView showGridLines="0" workbookViewId="0">
      <selection activeCell="O4" sqref="O4"/>
    </sheetView>
  </sheetViews>
  <sheetFormatPr defaultColWidth="34.5703125" defaultRowHeight="15"/>
  <cols>
    <col min="1" max="1" width="42" customWidth="1"/>
    <col min="2" max="2" width="28.28515625" bestFit="1" customWidth="1"/>
    <col min="3" max="3" width="10" bestFit="1" customWidth="1"/>
    <col min="4" max="4" width="14.85546875" bestFit="1" customWidth="1"/>
    <col min="5" max="5" width="14.5703125" customWidth="1"/>
    <col min="6" max="6" width="13.28515625" bestFit="1" customWidth="1"/>
    <col min="7" max="7" width="24.85546875" bestFit="1" customWidth="1"/>
    <col min="8" max="8" width="22.140625" bestFit="1" customWidth="1"/>
    <col min="9" max="9" width="22.140625" customWidth="1"/>
    <col min="10" max="10" width="14.140625" customWidth="1"/>
    <col min="11" max="11" width="20.85546875" customWidth="1"/>
    <col min="12" max="12" width="15.85546875" bestFit="1" customWidth="1"/>
    <col min="13" max="13" width="24.85546875" customWidth="1"/>
    <col min="14" max="15" width="20.7109375" customWidth="1"/>
    <col min="16" max="16" width="19.5703125" customWidth="1"/>
    <col min="17" max="17" width="17.28515625" customWidth="1"/>
    <col min="18" max="18" width="25.140625" customWidth="1"/>
    <col min="19" max="19" width="24.85546875" bestFit="1" customWidth="1"/>
    <col min="20" max="20" width="21.5703125" bestFit="1" customWidth="1"/>
    <col min="21" max="21" width="21.5703125" customWidth="1"/>
    <col min="22" max="22" width="17.140625" customWidth="1"/>
    <col min="23" max="23" width="19.5703125" bestFit="1" customWidth="1"/>
    <col min="24" max="24" width="15.28515625" customWidth="1"/>
    <col min="25" max="25" width="29.7109375" customWidth="1"/>
  </cols>
  <sheetData>
    <row r="2" spans="1:25" ht="15" customHeight="1">
      <c r="A2" s="99" t="s">
        <v>4</v>
      </c>
      <c r="B2" s="101" t="s">
        <v>5</v>
      </c>
      <c r="C2" s="103" t="s">
        <v>6</v>
      </c>
      <c r="D2" s="104"/>
      <c r="E2" s="105"/>
      <c r="F2" s="106" t="s">
        <v>7</v>
      </c>
      <c r="G2" s="108" t="s">
        <v>8</v>
      </c>
      <c r="H2" s="109"/>
      <c r="I2" s="109"/>
      <c r="J2" s="109"/>
      <c r="K2" s="110"/>
      <c r="L2" s="111" t="s">
        <v>9</v>
      </c>
      <c r="M2" s="93" t="s">
        <v>10</v>
      </c>
      <c r="N2" s="94"/>
      <c r="O2" s="94"/>
      <c r="P2" s="94"/>
      <c r="Q2" s="94"/>
      <c r="R2" s="95"/>
      <c r="S2" s="96" t="s">
        <v>11</v>
      </c>
      <c r="T2" s="97"/>
      <c r="U2" s="97"/>
      <c r="V2" s="97"/>
      <c r="W2" s="97"/>
      <c r="X2" s="97"/>
      <c r="Y2" s="98"/>
    </row>
    <row r="3" spans="1:25" ht="30.75" customHeight="1" thickBot="1">
      <c r="A3" s="100"/>
      <c r="B3" s="102"/>
      <c r="C3" s="40" t="s">
        <v>12</v>
      </c>
      <c r="D3" s="41" t="s">
        <v>13</v>
      </c>
      <c r="E3" s="42" t="s">
        <v>14</v>
      </c>
      <c r="F3" s="107"/>
      <c r="G3" s="53" t="s">
        <v>15</v>
      </c>
      <c r="H3" s="54" t="s">
        <v>16</v>
      </c>
      <c r="I3" s="54" t="s">
        <v>17</v>
      </c>
      <c r="J3" s="54" t="s">
        <v>18</v>
      </c>
      <c r="K3" s="55" t="s">
        <v>19</v>
      </c>
      <c r="L3" s="112"/>
      <c r="M3" s="73" t="s">
        <v>20</v>
      </c>
      <c r="N3" s="74" t="s">
        <v>21</v>
      </c>
      <c r="O3" s="74" t="s">
        <v>22</v>
      </c>
      <c r="P3" s="74" t="s">
        <v>23</v>
      </c>
      <c r="Q3" s="74" t="s">
        <v>24</v>
      </c>
      <c r="R3" s="75" t="s">
        <v>25</v>
      </c>
      <c r="S3" s="61" t="s">
        <v>26</v>
      </c>
      <c r="T3" s="43" t="s">
        <v>27</v>
      </c>
      <c r="U3" s="43" t="s">
        <v>28</v>
      </c>
      <c r="V3" s="43" t="s">
        <v>29</v>
      </c>
      <c r="W3" s="43" t="s">
        <v>30</v>
      </c>
      <c r="X3" s="44" t="s">
        <v>31</v>
      </c>
      <c r="Y3" s="62" t="s">
        <v>32</v>
      </c>
    </row>
    <row r="4" spans="1:25" s="1" customFormat="1" ht="15.75">
      <c r="A4" s="45"/>
      <c r="B4" s="46"/>
      <c r="C4" s="47"/>
      <c r="D4" s="48"/>
      <c r="E4" s="49"/>
      <c r="F4" s="50">
        <f>SUM(F5:F8)</f>
        <v>0</v>
      </c>
      <c r="G4" s="51">
        <f>SUM(G5:G8)</f>
        <v>0</v>
      </c>
      <c r="H4" s="25">
        <f>SUM(H5:H8)</f>
        <v>0</v>
      </c>
      <c r="I4" s="25">
        <f>SUM(I5:I8)</f>
        <v>0</v>
      </c>
      <c r="J4" s="25">
        <f>SUM(J5:J8)</f>
        <v>0</v>
      </c>
      <c r="K4" s="33">
        <f>SUM(K5:K8)</f>
        <v>0</v>
      </c>
      <c r="L4" s="70"/>
      <c r="M4" s="76">
        <f>SUM(M5:M8)</f>
        <v>0</v>
      </c>
      <c r="N4" s="77">
        <f>SUM(N5:N8)</f>
        <v>0</v>
      </c>
      <c r="O4" s="77">
        <f>SUM(O5:O8)</f>
        <v>0</v>
      </c>
      <c r="P4" s="77">
        <f>SUM(P5:P8)</f>
        <v>0</v>
      </c>
      <c r="Q4" s="77">
        <f>SUM(Q5:Q8)</f>
        <v>0</v>
      </c>
      <c r="R4" s="78">
        <f>SUM(R5:R8)</f>
        <v>0</v>
      </c>
      <c r="S4" s="63">
        <f>SUM(S5:S8)</f>
        <v>0</v>
      </c>
      <c r="T4" s="25">
        <f>SUM(T5:T8)</f>
        <v>0</v>
      </c>
      <c r="U4" s="25">
        <f>SUM(U5:U8)</f>
        <v>0</v>
      </c>
      <c r="V4" s="25">
        <f>SUM(V5:V8)</f>
        <v>0</v>
      </c>
      <c r="W4" s="25">
        <f>SUM(W5:W8)</f>
        <v>0</v>
      </c>
      <c r="X4" s="25">
        <f>SUM(X5:X8)</f>
        <v>0</v>
      </c>
      <c r="Y4" s="64">
        <f>SUM(Y5:Y8)</f>
        <v>0</v>
      </c>
    </row>
    <row r="5" spans="1:25">
      <c r="A5" s="60"/>
      <c r="B5" s="32"/>
      <c r="C5" s="31"/>
      <c r="D5" s="24">
        <f t="shared" ref="D5:D8" si="0">E5-C5</f>
        <v>0</v>
      </c>
      <c r="E5" s="56"/>
      <c r="F5" s="29">
        <v>0</v>
      </c>
      <c r="G5" s="34">
        <f t="shared" ref="G5:G8" si="1">E5*F5</f>
        <v>0</v>
      </c>
      <c r="H5" s="35">
        <f>F5*1000</f>
        <v>0</v>
      </c>
      <c r="I5" s="35"/>
      <c r="J5" s="35">
        <f>IF(E5&lt;C5,E5*0.28*F5,C5*0.28*F5)</f>
        <v>0</v>
      </c>
      <c r="K5" s="36">
        <f>SUM(G5:J5)</f>
        <v>0</v>
      </c>
      <c r="L5" s="71"/>
      <c r="M5" s="79">
        <f>G5*(13-$L5)</f>
        <v>0</v>
      </c>
      <c r="N5" s="28">
        <f>H5*(13-$L5)</f>
        <v>0</v>
      </c>
      <c r="O5" s="28">
        <f>I5*(13-$L5)</f>
        <v>0</v>
      </c>
      <c r="P5" s="28">
        <f>G5*(13-$L5)/12</f>
        <v>0</v>
      </c>
      <c r="Q5" s="28">
        <f>J5*(13-$L5)</f>
        <v>0</v>
      </c>
      <c r="R5" s="80">
        <f>SUM(M5:Q5)</f>
        <v>0</v>
      </c>
      <c r="S5" s="65">
        <f>G5*12</f>
        <v>0</v>
      </c>
      <c r="T5" s="52">
        <f>H5*12</f>
        <v>0</v>
      </c>
      <c r="U5" s="52">
        <f>I5*12</f>
        <v>0</v>
      </c>
      <c r="V5" s="52">
        <f>G5*0.33</f>
        <v>0</v>
      </c>
      <c r="W5" s="52">
        <f>G5*1</f>
        <v>0</v>
      </c>
      <c r="X5" s="52">
        <f>J5*13</f>
        <v>0</v>
      </c>
      <c r="Y5" s="66">
        <f>SUM(S5:X5)</f>
        <v>0</v>
      </c>
    </row>
    <row r="6" spans="1:25">
      <c r="A6" s="27"/>
      <c r="B6" s="32"/>
      <c r="C6" s="31"/>
      <c r="D6" s="24">
        <f t="shared" si="0"/>
        <v>0</v>
      </c>
      <c r="E6" s="56"/>
      <c r="F6" s="29">
        <v>0</v>
      </c>
      <c r="G6" s="34">
        <f t="shared" si="1"/>
        <v>0</v>
      </c>
      <c r="H6" s="35">
        <f t="shared" ref="H6:H8" si="2">F6*1000</f>
        <v>0</v>
      </c>
      <c r="I6" s="35"/>
      <c r="J6" s="35">
        <f>IF(E6&lt;C6,E6*0.28*F6,C6*0.28*F6)</f>
        <v>0</v>
      </c>
      <c r="K6" s="36">
        <f>SUM(G6:J6)</f>
        <v>0</v>
      </c>
      <c r="L6" s="71"/>
      <c r="M6" s="79">
        <f>G6*(13-$L6)</f>
        <v>0</v>
      </c>
      <c r="N6" s="28">
        <f>H6*(13-$L6)</f>
        <v>0</v>
      </c>
      <c r="O6" s="28">
        <f>I6*(13-$L6)</f>
        <v>0</v>
      </c>
      <c r="P6" s="28">
        <f>G6*(13-$L6)/12</f>
        <v>0</v>
      </c>
      <c r="Q6" s="28">
        <f>J6*(13-$L6)</f>
        <v>0</v>
      </c>
      <c r="R6" s="80">
        <f t="shared" ref="R6:R8" si="3">SUM(M6:Q6)</f>
        <v>0</v>
      </c>
      <c r="S6" s="65">
        <f>G6*12</f>
        <v>0</v>
      </c>
      <c r="T6" s="52">
        <f>H6*12</f>
        <v>0</v>
      </c>
      <c r="U6" s="52">
        <f t="shared" ref="U6:U8" si="4">I6*12</f>
        <v>0</v>
      </c>
      <c r="V6" s="52">
        <f>G6*0.33</f>
        <v>0</v>
      </c>
      <c r="W6" s="52">
        <f>G6*1</f>
        <v>0</v>
      </c>
      <c r="X6" s="52">
        <f t="shared" ref="X5:X8" si="5">J6*13</f>
        <v>0</v>
      </c>
      <c r="Y6" s="66">
        <f t="shared" ref="Y5:Y8" si="6">SUM(S6:X6)</f>
        <v>0</v>
      </c>
    </row>
    <row r="7" spans="1:25">
      <c r="A7" s="27"/>
      <c r="B7" s="32"/>
      <c r="C7" s="31"/>
      <c r="D7" s="24">
        <f t="shared" si="0"/>
        <v>0</v>
      </c>
      <c r="E7" s="56"/>
      <c r="F7" s="29">
        <v>0</v>
      </c>
      <c r="G7" s="34">
        <f t="shared" si="1"/>
        <v>0</v>
      </c>
      <c r="H7" s="35">
        <f t="shared" si="2"/>
        <v>0</v>
      </c>
      <c r="I7" s="35"/>
      <c r="J7" s="35">
        <f>IF(E7&lt;C7,E7*0.28*F7,C7*0.28*F7)</f>
        <v>0</v>
      </c>
      <c r="K7" s="36">
        <f>SUM(G7:J7)</f>
        <v>0</v>
      </c>
      <c r="L7" s="71"/>
      <c r="M7" s="79">
        <f>G7*(13-$L7)</f>
        <v>0</v>
      </c>
      <c r="N7" s="28">
        <f>H7*(13-$L7)</f>
        <v>0</v>
      </c>
      <c r="O7" s="28">
        <f>I7*(13-$L7)</f>
        <v>0</v>
      </c>
      <c r="P7" s="28">
        <f>G7*(13-$L7)/12</f>
        <v>0</v>
      </c>
      <c r="Q7" s="28">
        <f>J7*(13-$L7)</f>
        <v>0</v>
      </c>
      <c r="R7" s="80">
        <f t="shared" si="3"/>
        <v>0</v>
      </c>
      <c r="S7" s="65">
        <f>G7*12</f>
        <v>0</v>
      </c>
      <c r="T7" s="52">
        <f>H7*12</f>
        <v>0</v>
      </c>
      <c r="U7" s="52">
        <f t="shared" si="4"/>
        <v>0</v>
      </c>
      <c r="V7" s="52">
        <f>G7*0.33</f>
        <v>0</v>
      </c>
      <c r="W7" s="52">
        <f>G7*1</f>
        <v>0</v>
      </c>
      <c r="X7" s="52">
        <f t="shared" si="5"/>
        <v>0</v>
      </c>
      <c r="Y7" s="66">
        <f t="shared" si="6"/>
        <v>0</v>
      </c>
    </row>
    <row r="8" spans="1:25">
      <c r="A8" s="27"/>
      <c r="B8" s="32"/>
      <c r="C8" s="57"/>
      <c r="D8" s="58">
        <f t="shared" si="0"/>
        <v>0</v>
      </c>
      <c r="E8" s="59"/>
      <c r="F8" s="30">
        <v>0</v>
      </c>
      <c r="G8" s="37">
        <f t="shared" si="1"/>
        <v>0</v>
      </c>
      <c r="H8" s="38">
        <f t="shared" si="2"/>
        <v>0</v>
      </c>
      <c r="I8" s="38"/>
      <c r="J8" s="38">
        <f>IF(E8&lt;C8,E8*0.28*F8,C8*0.28*F8)</f>
        <v>0</v>
      </c>
      <c r="K8" s="39">
        <f>SUM(G8:J8)</f>
        <v>0</v>
      </c>
      <c r="L8" s="72"/>
      <c r="M8" s="81">
        <f>G8*(13-$L8)</f>
        <v>0</v>
      </c>
      <c r="N8" s="82">
        <f>H8*(13-$L8)</f>
        <v>0</v>
      </c>
      <c r="O8" s="85">
        <f>I8*(13-$L8)</f>
        <v>0</v>
      </c>
      <c r="P8" s="82">
        <f>G8*(13-$L8)/12</f>
        <v>0</v>
      </c>
      <c r="Q8" s="82">
        <f>J8*(13-$L8)</f>
        <v>0</v>
      </c>
      <c r="R8" s="83">
        <f t="shared" si="3"/>
        <v>0</v>
      </c>
      <c r="S8" s="67">
        <f>G8*12</f>
        <v>0</v>
      </c>
      <c r="T8" s="68">
        <f>H8*12</f>
        <v>0</v>
      </c>
      <c r="U8" s="86">
        <f t="shared" si="4"/>
        <v>0</v>
      </c>
      <c r="V8" s="68">
        <f>G8*0.33</f>
        <v>0</v>
      </c>
      <c r="W8" s="68">
        <f>G8*1</f>
        <v>0</v>
      </c>
      <c r="X8" s="68">
        <f t="shared" si="5"/>
        <v>0</v>
      </c>
      <c r="Y8" s="69">
        <f t="shared" si="6"/>
        <v>0</v>
      </c>
    </row>
    <row r="10" spans="1:25">
      <c r="A10" s="84"/>
    </row>
    <row r="11" spans="1:25">
      <c r="A11" s="26"/>
    </row>
  </sheetData>
  <autoFilter ref="A2:Y8" xr:uid="{CE3F1712-6013-4D4D-8E87-E4A5C27D7615}">
    <filterColumn colId="2" showButton="0"/>
    <filterColumn colId="3" showButton="0"/>
    <filterColumn colId="6" showButton="0"/>
    <filterColumn colId="7" showButton="0"/>
    <filterColumn colId="8" showButton="0"/>
    <filterColumn colId="9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8">
    <mergeCell ref="M2:R2"/>
    <mergeCell ref="S2:Y2"/>
    <mergeCell ref="A2:A3"/>
    <mergeCell ref="B2:B3"/>
    <mergeCell ref="C2:E2"/>
    <mergeCell ref="F2:F3"/>
    <mergeCell ref="G2:K2"/>
    <mergeCell ref="L2:L3"/>
  </mergeCells>
  <pageMargins left="0.7" right="0.7" top="0.75" bottom="0.75" header="0.3" footer="0.3"/>
  <ignoredErrors>
    <ignoredError sqref="D5:D8 J4:K8 G5:H8 F4:H4 M4:N4 M6:N8 M5 P6:P8 V4:Y4 R6:T8 S5 P4:T4 V6:Y8 V5:W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ECEB-5F81-416D-9667-34380F03843D}">
  <dimension ref="A1:G19"/>
  <sheetViews>
    <sheetView workbookViewId="0">
      <selection activeCell="G5" sqref="G5"/>
    </sheetView>
  </sheetViews>
  <sheetFormatPr defaultRowHeight="15"/>
  <cols>
    <col min="1" max="1" width="30.5703125" customWidth="1"/>
    <col min="2" max="2" width="57.28515625" customWidth="1"/>
    <col min="3" max="3" width="52" customWidth="1"/>
    <col min="4" max="4" width="13.140625" customWidth="1"/>
    <col min="5" max="5" width="12" customWidth="1"/>
    <col min="6" max="6" width="24.42578125" customWidth="1"/>
    <col min="7" max="7" width="25.42578125" customWidth="1"/>
  </cols>
  <sheetData>
    <row r="1" spans="1:7" ht="33.75" customHeight="1">
      <c r="A1" s="113" t="s">
        <v>33</v>
      </c>
      <c r="B1" s="113"/>
      <c r="C1" s="114"/>
      <c r="D1" s="114"/>
      <c r="E1" s="114"/>
      <c r="F1" s="114"/>
      <c r="G1" s="114"/>
    </row>
    <row r="2" spans="1:7" ht="30">
      <c r="A2" s="12" t="s">
        <v>34</v>
      </c>
      <c r="B2" s="12" t="s">
        <v>35</v>
      </c>
      <c r="C2" s="12" t="s">
        <v>4</v>
      </c>
      <c r="D2" s="12" t="s">
        <v>36</v>
      </c>
      <c r="E2" s="13" t="s">
        <v>37</v>
      </c>
      <c r="F2" s="13" t="s">
        <v>38</v>
      </c>
      <c r="G2" s="14" t="s">
        <v>39</v>
      </c>
    </row>
    <row r="3" spans="1:7" ht="20.25" customHeight="1">
      <c r="A3" s="8" t="s">
        <v>40</v>
      </c>
      <c r="B3" s="7" t="s">
        <v>41</v>
      </c>
      <c r="C3" s="9" t="s">
        <v>42</v>
      </c>
      <c r="D3" s="10">
        <v>686</v>
      </c>
      <c r="E3" s="10">
        <v>1</v>
      </c>
      <c r="F3" s="15">
        <f>G3/2</f>
        <v>55975057.354999997</v>
      </c>
      <c r="G3" s="16">
        <v>111950114.70999999</v>
      </c>
    </row>
    <row r="4" spans="1:7" ht="19.5" customHeight="1">
      <c r="A4" s="7" t="s">
        <v>43</v>
      </c>
      <c r="B4" s="7" t="s">
        <v>44</v>
      </c>
      <c r="C4" s="4" t="s">
        <v>45</v>
      </c>
      <c r="D4" s="5">
        <v>26</v>
      </c>
      <c r="E4" s="10">
        <v>1</v>
      </c>
      <c r="F4" s="15">
        <f t="shared" ref="F4:F11" si="0">G4/2</f>
        <v>1046208.285</v>
      </c>
      <c r="G4" s="17">
        <v>2092416.57</v>
      </c>
    </row>
    <row r="5" spans="1:7" ht="19.5" customHeight="1">
      <c r="A5" s="7" t="s">
        <v>46</v>
      </c>
      <c r="B5" s="7" t="s">
        <v>47</v>
      </c>
      <c r="C5" s="4" t="s">
        <v>45</v>
      </c>
      <c r="D5" s="5">
        <v>5</v>
      </c>
      <c r="E5" s="10">
        <v>1</v>
      </c>
      <c r="F5" s="15">
        <f t="shared" si="0"/>
        <v>355205.79</v>
      </c>
      <c r="G5" s="17">
        <v>710411.58</v>
      </c>
    </row>
    <row r="6" spans="1:7" ht="20.25" customHeight="1">
      <c r="A6" s="7" t="s">
        <v>48</v>
      </c>
      <c r="B6" s="7" t="s">
        <v>49</v>
      </c>
      <c r="C6" s="4" t="s">
        <v>50</v>
      </c>
      <c r="D6" s="5">
        <v>258</v>
      </c>
      <c r="E6" s="10">
        <v>1</v>
      </c>
      <c r="F6" s="15">
        <f t="shared" si="0"/>
        <v>16274945.67</v>
      </c>
      <c r="G6" s="17">
        <v>32549891.34</v>
      </c>
    </row>
    <row r="7" spans="1:7" ht="20.25" customHeight="1">
      <c r="A7" s="6" t="s">
        <v>51</v>
      </c>
      <c r="B7" s="7" t="s">
        <v>52</v>
      </c>
      <c r="C7" s="7" t="s">
        <v>53</v>
      </c>
      <c r="D7" s="5">
        <v>153</v>
      </c>
      <c r="E7" s="10">
        <v>1</v>
      </c>
      <c r="F7" s="15">
        <f t="shared" si="0"/>
        <v>6316756.6799999997</v>
      </c>
      <c r="G7" s="17">
        <v>12633513.359999999</v>
      </c>
    </row>
    <row r="8" spans="1:7" ht="21" customHeight="1">
      <c r="A8" s="7" t="s">
        <v>54</v>
      </c>
      <c r="B8" s="7" t="s">
        <v>55</v>
      </c>
      <c r="C8" s="4" t="s">
        <v>56</v>
      </c>
      <c r="D8" s="5">
        <v>50</v>
      </c>
      <c r="E8" s="10">
        <v>1</v>
      </c>
      <c r="F8" s="15">
        <f t="shared" si="0"/>
        <v>3586406.5</v>
      </c>
      <c r="G8" s="17">
        <v>7172813</v>
      </c>
    </row>
    <row r="9" spans="1:7" ht="21" customHeight="1">
      <c r="A9" s="7" t="s">
        <v>57</v>
      </c>
      <c r="B9" s="7" t="s">
        <v>58</v>
      </c>
      <c r="C9" s="7" t="s">
        <v>53</v>
      </c>
      <c r="D9" s="11">
        <v>1832</v>
      </c>
      <c r="E9" s="20">
        <v>1</v>
      </c>
      <c r="F9" s="15">
        <f t="shared" si="0"/>
        <v>121232810.16</v>
      </c>
      <c r="G9" s="17">
        <v>242465620.31999999</v>
      </c>
    </row>
    <row r="10" spans="1:7" ht="20.25" customHeight="1">
      <c r="A10" s="7" t="s">
        <v>59</v>
      </c>
      <c r="B10" s="7" t="s">
        <v>60</v>
      </c>
      <c r="C10" s="7" t="s">
        <v>61</v>
      </c>
      <c r="D10" s="11">
        <v>264</v>
      </c>
      <c r="E10" s="20">
        <v>1</v>
      </c>
      <c r="F10" s="15">
        <f>G10/2</f>
        <v>121146236.325</v>
      </c>
      <c r="G10" s="17">
        <v>242292472.65000001</v>
      </c>
    </row>
    <row r="11" spans="1:7" ht="21" customHeight="1">
      <c r="A11" s="7" t="s">
        <v>62</v>
      </c>
      <c r="B11" s="7" t="s">
        <v>63</v>
      </c>
      <c r="C11" s="4" t="s">
        <v>64</v>
      </c>
      <c r="D11" s="5">
        <v>50</v>
      </c>
      <c r="E11" s="10">
        <v>3</v>
      </c>
      <c r="F11" s="15">
        <f t="shared" si="0"/>
        <v>3530541.75</v>
      </c>
      <c r="G11" s="17">
        <v>7061083.5</v>
      </c>
    </row>
    <row r="12" spans="1:7" ht="21" customHeight="1">
      <c r="A12" s="7" t="s">
        <v>65</v>
      </c>
      <c r="B12" s="7" t="s">
        <v>66</v>
      </c>
      <c r="C12" s="4" t="s">
        <v>64</v>
      </c>
      <c r="D12" s="5">
        <v>10</v>
      </c>
      <c r="E12" s="10">
        <v>3</v>
      </c>
      <c r="F12" s="15">
        <f t="shared" ref="F12" si="1">G12/2</f>
        <v>664687.33499999996</v>
      </c>
      <c r="G12" s="17">
        <v>1329374.67</v>
      </c>
    </row>
    <row r="13" spans="1:7" ht="18.75" customHeight="1">
      <c r="A13" s="7" t="s">
        <v>67</v>
      </c>
      <c r="B13" s="7" t="s">
        <v>68</v>
      </c>
      <c r="C13" s="7" t="s">
        <v>68</v>
      </c>
      <c r="D13" s="5">
        <v>125</v>
      </c>
      <c r="E13" s="10">
        <v>1</v>
      </c>
      <c r="F13" s="15">
        <f>G13/2</f>
        <v>6479149</v>
      </c>
      <c r="G13" s="17">
        <v>12958298</v>
      </c>
    </row>
    <row r="14" spans="1:7" ht="15.75">
      <c r="A14" s="21" t="s">
        <v>69</v>
      </c>
      <c r="B14" s="22"/>
      <c r="C14" s="23"/>
      <c r="D14" s="18">
        <f>SUM(D2:D13)</f>
        <v>3459</v>
      </c>
      <c r="E14" s="18"/>
      <c r="F14" s="19">
        <f>SUM(F3:F13)</f>
        <v>336608004.84999996</v>
      </c>
      <c r="G14" s="19">
        <f>SUM(G3:G13)</f>
        <v>673216009.69999993</v>
      </c>
    </row>
    <row r="15" spans="1:7">
      <c r="D15" s="1"/>
      <c r="E15" s="1"/>
      <c r="F15" s="1"/>
      <c r="G15" s="2"/>
    </row>
    <row r="16" spans="1:7">
      <c r="A16" s="3" t="s">
        <v>70</v>
      </c>
      <c r="B16" s="3"/>
      <c r="C16" s="3"/>
      <c r="D16" s="1"/>
      <c r="E16" s="1"/>
      <c r="F16" s="1"/>
      <c r="G16" s="2"/>
    </row>
    <row r="17" spans="1:7">
      <c r="A17" t="s">
        <v>71</v>
      </c>
      <c r="D17" s="1"/>
      <c r="E17" s="1"/>
      <c r="F17" s="1"/>
      <c r="G17" s="2"/>
    </row>
    <row r="18" spans="1:7" ht="39" customHeight="1">
      <c r="A18" s="3" t="s">
        <v>72</v>
      </c>
      <c r="B18" s="3"/>
      <c r="D18" s="1"/>
      <c r="E18" s="1"/>
      <c r="F18" s="1"/>
      <c r="G18" s="2"/>
    </row>
    <row r="19" spans="1:7" ht="31.5" customHeight="1">
      <c r="A19" s="3" t="s">
        <v>73</v>
      </c>
      <c r="D19" s="1"/>
      <c r="E19" s="1"/>
      <c r="F19" s="1"/>
      <c r="G19" s="2"/>
    </row>
  </sheetData>
  <mergeCells count="1">
    <mergeCell ref="A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92A01BD939EBC429E37C4CA07C385CC" ma:contentTypeVersion="14" ma:contentTypeDescription="Crie um novo documento." ma:contentTypeScope="" ma:versionID="d26c89c343939e4aefe7e8c7bef2d377">
  <xsd:schema xmlns:xsd="http://www.w3.org/2001/XMLSchema" xmlns:xs="http://www.w3.org/2001/XMLSchema" xmlns:p="http://schemas.microsoft.com/office/2006/metadata/properties" xmlns:ns2="7a5e52bf-f289-4bdf-ad98-41cb0de75e1e" xmlns:ns3="897356dd-8f85-4acc-8483-a35c809e4e10" targetNamespace="http://schemas.microsoft.com/office/2006/metadata/properties" ma:root="true" ma:fieldsID="7044a196bb5df2773cb1babaccdd35d7" ns2:_="" ns3:_="">
    <xsd:import namespace="7a5e52bf-f289-4bdf-ad98-41cb0de75e1e"/>
    <xsd:import namespace="897356dd-8f85-4acc-8483-a35c809e4e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5e52bf-f289-4bdf-ad98-41cb0de75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356dd-8f85-4acc-8483-a35c809e4e1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66105db0-49ef-47d4-a1c5-43c63e72ffce}" ma:internalName="TaxCatchAll" ma:showField="CatchAllData" ma:web="897356dd-8f85-4acc-8483-a35c809e4e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97356dd-8f85-4acc-8483-a35c809e4e10">
      <UserInfo>
        <DisplayName>MARCIA ALVES DE ASSIS</DisplayName>
        <AccountId>24</AccountId>
        <AccountType/>
      </UserInfo>
    </SharedWithUsers>
    <TaxCatchAll xmlns="897356dd-8f85-4acc-8483-a35c809e4e10" xsi:nil="true"/>
    <lcf76f155ced4ddcb4097134ff3c332f xmlns="7a5e52bf-f289-4bdf-ad98-41cb0de75e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719CA75-EE74-45AE-A868-4B371570648A}"/>
</file>

<file path=customXml/itemProps2.xml><?xml version="1.0" encoding="utf-8"?>
<ds:datastoreItem xmlns:ds="http://schemas.openxmlformats.org/officeDocument/2006/customXml" ds:itemID="{2C786199-742E-4197-A34E-E7C22CEF4E48}"/>
</file>

<file path=customXml/itemProps3.xml><?xml version="1.0" encoding="utf-8"?>
<ds:datastoreItem xmlns:ds="http://schemas.openxmlformats.org/officeDocument/2006/customXml" ds:itemID="{0CA333C1-B71D-414F-9A0E-3B73AFBB9C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Tereza de Carvalho Penha</dc:creator>
  <cp:keywords/>
  <dc:description/>
  <cp:lastModifiedBy>Erika Bittencourt de Sousa Veras</cp:lastModifiedBy>
  <cp:revision/>
  <dcterms:created xsi:type="dcterms:W3CDTF">2022-06-14T18:00:52Z</dcterms:created>
  <dcterms:modified xsi:type="dcterms:W3CDTF">2025-09-24T14:23:12Z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0x010100092A01BD939EBC429E37C4CA07C385CC</vt:lpwstr>
  </property>
  <property fmtid="{D5CDD505-2E9C-101B-9397-08002B2CF9AE}" pid="3" name="MediaServiceImageTags">
    <vt:lpwstr/>
  </property>
</Properties>
</file>