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elipe.rocha\Desktop\lICITATÓRIO DE APOIO ADM\"/>
    </mc:Choice>
  </mc:AlternateContent>
  <bookViews>
    <workbookView xWindow="0" yWindow="0" windowWidth="15360" windowHeight="7620" tabRatio="362" activeTab="4"/>
  </bookViews>
  <sheets>
    <sheet name="PROPOSTA" sheetId="42" r:id="rId1"/>
    <sheet name="MdO" sheetId="37" r:id="rId2"/>
    <sheet name="BENEFÍCIOS - VT E VA" sheetId="53" r:id="rId3"/>
    <sheet name="UNIFORMES" sheetId="49" r:id="rId4"/>
    <sheet name=" Notas" sheetId="52" r:id="rId5"/>
  </sheets>
  <definedNames>
    <definedName name="ASG">MdO!$E$15</definedName>
    <definedName name="ASG_">MdO!$E$15</definedName>
    <definedName name="Auxiliar_de_Serviços_Gerais">MdO!$E$15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9" i="52" l="1"/>
  <c r="C47" i="52"/>
  <c r="E60" i="37"/>
  <c r="H35" i="53"/>
  <c r="H34" i="53"/>
  <c r="H33" i="53"/>
  <c r="H28" i="53"/>
  <c r="H30" i="53"/>
  <c r="H26" i="53"/>
  <c r="E5" i="53"/>
  <c r="F5" i="53" s="1"/>
  <c r="D130" i="37"/>
  <c r="D134" i="37" s="1"/>
  <c r="F43" i="49" l="1"/>
  <c r="J5" i="53" l="1"/>
  <c r="C40" i="52" l="1"/>
  <c r="F60" i="49"/>
  <c r="N120" i="37" s="1"/>
  <c r="F58" i="49"/>
  <c r="F57" i="49"/>
  <c r="F56" i="49"/>
  <c r="F55" i="49"/>
  <c r="F54" i="49"/>
  <c r="F53" i="49"/>
  <c r="F47" i="49"/>
  <c r="F51" i="49"/>
  <c r="F50" i="49"/>
  <c r="F49" i="49"/>
  <c r="F48" i="49"/>
  <c r="F46" i="49"/>
  <c r="E120" i="37" l="1"/>
  <c r="H120" i="37"/>
  <c r="M120" i="37"/>
  <c r="F59" i="49"/>
  <c r="L120" i="37" s="1"/>
  <c r="F52" i="49"/>
  <c r="K120" i="37" s="1"/>
  <c r="F44" i="49"/>
  <c r="F23" i="49"/>
  <c r="F21" i="49"/>
  <c r="F8" i="49"/>
  <c r="A24" i="42" l="1"/>
  <c r="F24" i="49" l="1"/>
  <c r="F25" i="49"/>
  <c r="F26" i="49"/>
  <c r="F27" i="49"/>
  <c r="F28" i="49"/>
  <c r="F30" i="49"/>
  <c r="F31" i="49"/>
  <c r="F32" i="49"/>
  <c r="F33" i="49"/>
  <c r="F34" i="49"/>
  <c r="F35" i="49"/>
  <c r="F37" i="49"/>
  <c r="F38" i="49"/>
  <c r="F39" i="49"/>
  <c r="F40" i="49"/>
  <c r="F41" i="49"/>
  <c r="F42" i="49"/>
  <c r="F36" i="49" l="1"/>
  <c r="F120" i="37" s="1"/>
  <c r="F29" i="49"/>
  <c r="G120" i="37" s="1"/>
  <c r="F45" i="49"/>
  <c r="I120" i="37" s="1"/>
  <c r="C51" i="52" l="1"/>
  <c r="C50" i="52"/>
  <c r="C48" i="52"/>
  <c r="D84" i="37" l="1"/>
  <c r="D81" i="37"/>
  <c r="F16" i="37" l="1"/>
  <c r="E16" i="37"/>
  <c r="J7" i="53"/>
  <c r="G31" i="53"/>
  <c r="I31" i="53" s="1"/>
  <c r="G35" i="53"/>
  <c r="G34" i="53"/>
  <c r="G33" i="53"/>
  <c r="G32" i="53"/>
  <c r="I32" i="53" s="1"/>
  <c r="L61" i="37" s="1"/>
  <c r="G30" i="53"/>
  <c r="G29" i="53"/>
  <c r="H29" i="53" s="1"/>
  <c r="G28" i="53"/>
  <c r="I28" i="53" s="1"/>
  <c r="H61" i="37" s="1"/>
  <c r="G27" i="53"/>
  <c r="H27" i="53" s="1"/>
  <c r="I27" i="53" s="1"/>
  <c r="G61" i="37" s="1"/>
  <c r="G26" i="53"/>
  <c r="G25" i="53"/>
  <c r="I25" i="53" s="1"/>
  <c r="E61" i="37" s="1"/>
  <c r="I35" i="53" l="1"/>
  <c r="O61" i="37" s="1"/>
  <c r="I34" i="53"/>
  <c r="N61" i="37" s="1"/>
  <c r="K61" i="37"/>
  <c r="I33" i="53"/>
  <c r="M61" i="37" s="1"/>
  <c r="I26" i="53"/>
  <c r="F61" i="37" s="1"/>
  <c r="I29" i="53"/>
  <c r="I61" i="37" s="1"/>
  <c r="I30" i="53"/>
  <c r="J61" i="37" s="1"/>
  <c r="J11" i="53"/>
  <c r="J14" i="53"/>
  <c r="L11" i="53"/>
  <c r="K11" i="53"/>
  <c r="J12" i="53"/>
  <c r="F11" i="53"/>
  <c r="J15" i="53"/>
  <c r="J13" i="53"/>
  <c r="I11" i="53"/>
  <c r="H11" i="53"/>
  <c r="G11" i="53"/>
  <c r="E11" i="53"/>
  <c r="E16" i="53"/>
  <c r="F16" i="53" s="1"/>
  <c r="E15" i="53"/>
  <c r="F15" i="53" s="1"/>
  <c r="E14" i="53"/>
  <c r="F14" i="53" s="1"/>
  <c r="E13" i="53"/>
  <c r="F13" i="53" s="1"/>
  <c r="E12" i="53"/>
  <c r="F12" i="53" s="1"/>
  <c r="C16" i="53"/>
  <c r="C35" i="53" s="1"/>
  <c r="J35" i="53" s="1"/>
  <c r="C15" i="53"/>
  <c r="C34" i="53" s="1"/>
  <c r="C14" i="53"/>
  <c r="C33" i="53" s="1"/>
  <c r="C13" i="53"/>
  <c r="C32" i="53" s="1"/>
  <c r="J32" i="53" s="1"/>
  <c r="C12" i="53"/>
  <c r="C31" i="53" s="1"/>
  <c r="J31" i="53" s="1"/>
  <c r="B16" i="53"/>
  <c r="B35" i="53" s="1"/>
  <c r="B15" i="53"/>
  <c r="B34" i="53" s="1"/>
  <c r="B14" i="53"/>
  <c r="B33" i="53" s="1"/>
  <c r="B13" i="53"/>
  <c r="B32" i="53" s="1"/>
  <c r="B12" i="53"/>
  <c r="B31" i="53" s="1"/>
  <c r="J16" i="53"/>
  <c r="J10" i="53"/>
  <c r="J9" i="53"/>
  <c r="J8" i="53"/>
  <c r="J6" i="53"/>
  <c r="E10" i="53"/>
  <c r="F10" i="53" s="1"/>
  <c r="C10" i="53"/>
  <c r="C30" i="53" s="1"/>
  <c r="B10" i="53"/>
  <c r="B30" i="53" s="1"/>
  <c r="E9" i="53"/>
  <c r="F9" i="53" s="1"/>
  <c r="C9" i="53"/>
  <c r="C29" i="53" s="1"/>
  <c r="B9" i="53"/>
  <c r="B29" i="53" s="1"/>
  <c r="E8" i="53"/>
  <c r="F8" i="53" s="1"/>
  <c r="C8" i="53"/>
  <c r="C28" i="53" s="1"/>
  <c r="J28" i="53" s="1"/>
  <c r="B8" i="53"/>
  <c r="B28" i="53" s="1"/>
  <c r="E7" i="53"/>
  <c r="F7" i="53" s="1"/>
  <c r="K7" i="53" s="1"/>
  <c r="L7" i="53" s="1"/>
  <c r="C7" i="53"/>
  <c r="C27" i="53" s="1"/>
  <c r="J27" i="53" s="1"/>
  <c r="B7" i="53"/>
  <c r="B27" i="53" s="1"/>
  <c r="E6" i="53"/>
  <c r="F6" i="53" s="1"/>
  <c r="C6" i="53"/>
  <c r="C26" i="53" s="1"/>
  <c r="J26" i="53" s="1"/>
  <c r="B6" i="53"/>
  <c r="B26" i="53" s="1"/>
  <c r="K5" i="53"/>
  <c r="C5" i="53"/>
  <c r="C25" i="53" s="1"/>
  <c r="J25" i="53" s="1"/>
  <c r="B5" i="53"/>
  <c r="B25" i="53" s="1"/>
  <c r="J34" i="53" l="1"/>
  <c r="J36" i="53" s="1"/>
  <c r="J30" i="53"/>
  <c r="J29" i="53"/>
  <c r="J33" i="53"/>
  <c r="K13" i="53"/>
  <c r="K12" i="53"/>
  <c r="K16" i="53"/>
  <c r="K8" i="53"/>
  <c r="L8" i="53" s="1"/>
  <c r="K10" i="53"/>
  <c r="L10" i="53" s="1"/>
  <c r="K15" i="53"/>
  <c r="L15" i="53" s="1"/>
  <c r="K14" i="53"/>
  <c r="L14" i="53" s="1"/>
  <c r="K9" i="53"/>
  <c r="L9" i="53" s="1"/>
  <c r="K6" i="53"/>
  <c r="L6" i="53" s="1"/>
  <c r="L5" i="53" l="1"/>
  <c r="L60" i="37"/>
  <c r="L13" i="53"/>
  <c r="K60" i="37"/>
  <c r="L12" i="53"/>
  <c r="H60" i="37"/>
  <c r="I60" i="37"/>
  <c r="L16" i="53"/>
  <c r="O60" i="37"/>
  <c r="J60" i="37"/>
  <c r="F60" i="37"/>
  <c r="G60" i="37"/>
  <c r="M60" i="37"/>
  <c r="N60" i="37"/>
  <c r="L17" i="53" l="1"/>
  <c r="E65" i="37"/>
  <c r="C35" i="42"/>
  <c r="C34" i="42"/>
  <c r="C33" i="42"/>
  <c r="C32" i="42"/>
  <c r="B34" i="42"/>
  <c r="B33" i="42"/>
  <c r="A34" i="42"/>
  <c r="A33" i="42"/>
  <c r="A32" i="42"/>
  <c r="N16" i="37" l="1"/>
  <c r="N21" i="37" s="1"/>
  <c r="L16" i="37"/>
  <c r="M16" i="37"/>
  <c r="O16" i="37"/>
  <c r="O17" i="37"/>
  <c r="N17" i="37"/>
  <c r="M17" i="37"/>
  <c r="O15" i="37"/>
  <c r="O106" i="37"/>
  <c r="O113" i="37" s="1"/>
  <c r="O62" i="37"/>
  <c r="O65" i="37" s="1"/>
  <c r="N15" i="37"/>
  <c r="N106" i="37"/>
  <c r="N113" i="37" s="1"/>
  <c r="N62" i="37"/>
  <c r="E15" i="37"/>
  <c r="D162" i="37"/>
  <c r="E161" i="37"/>
  <c r="E160" i="37"/>
  <c r="E159" i="37"/>
  <c r="E158" i="37"/>
  <c r="E157" i="37"/>
  <c r="E156" i="37"/>
  <c r="E155" i="37"/>
  <c r="E154" i="37"/>
  <c r="E153" i="37"/>
  <c r="E152" i="37"/>
  <c r="E151" i="37"/>
  <c r="E21" i="37" l="1"/>
  <c r="E162" i="37"/>
  <c r="O21" i="37"/>
  <c r="N65" i="37"/>
  <c r="N72" i="37" s="1"/>
  <c r="O72" i="37" l="1"/>
  <c r="C27" i="42"/>
  <c r="C24" i="42"/>
  <c r="C41" i="52" l="1"/>
  <c r="C38" i="52"/>
  <c r="H15" i="37"/>
  <c r="J16" i="37" l="1"/>
  <c r="M15" i="37"/>
  <c r="N26" i="37" l="1"/>
  <c r="C17" i="37"/>
  <c r="C28" i="42"/>
  <c r="C29" i="42"/>
  <c r="C30" i="42"/>
  <c r="C31" i="42"/>
  <c r="C26" i="42"/>
  <c r="N84" i="37" l="1"/>
  <c r="N35" i="37"/>
  <c r="N139" i="37"/>
  <c r="N48" i="37"/>
  <c r="N96" i="37"/>
  <c r="N94" i="37"/>
  <c r="N50" i="37"/>
  <c r="N95" i="37"/>
  <c r="N49" i="37"/>
  <c r="N81" i="37"/>
  <c r="N98" i="37"/>
  <c r="N79" i="37"/>
  <c r="N97" i="37"/>
  <c r="N47" i="37"/>
  <c r="N82" i="37"/>
  <c r="N93" i="37"/>
  <c r="N46" i="37"/>
  <c r="N34" i="37"/>
  <c r="N51" i="37"/>
  <c r="N52" i="37"/>
  <c r="N53" i="37"/>
  <c r="C25" i="42"/>
  <c r="B32" i="42"/>
  <c r="B31" i="42"/>
  <c r="A31" i="42"/>
  <c r="B30" i="42"/>
  <c r="A30" i="42"/>
  <c r="B29" i="42"/>
  <c r="A29" i="42"/>
  <c r="B28" i="42"/>
  <c r="A28" i="42"/>
  <c r="B27" i="42"/>
  <c r="A27" i="42"/>
  <c r="B26" i="42"/>
  <c r="A26" i="42"/>
  <c r="B25" i="42"/>
  <c r="A25" i="42"/>
  <c r="B24" i="42"/>
  <c r="C37" i="52"/>
  <c r="C29" i="52"/>
  <c r="D80" i="37"/>
  <c r="N80" i="37" s="1"/>
  <c r="B35" i="42" l="1"/>
  <c r="N36" i="37"/>
  <c r="N99" i="37"/>
  <c r="N112" i="37" s="1"/>
  <c r="N114" i="37" s="1"/>
  <c r="N142" i="37" s="1"/>
  <c r="N54" i="37"/>
  <c r="N71" i="37" s="1"/>
  <c r="F17" i="49" l="1"/>
  <c r="F20" i="49"/>
  <c r="F19" i="49"/>
  <c r="F18" i="49"/>
  <c r="F16" i="49"/>
  <c r="F14" i="49"/>
  <c r="F13" i="49"/>
  <c r="F12" i="49"/>
  <c r="F11" i="49"/>
  <c r="F10" i="49"/>
  <c r="F9" i="49"/>
  <c r="F15" i="49" l="1"/>
  <c r="O120" i="37" s="1"/>
  <c r="F22" i="49"/>
  <c r="J120" i="37" s="1"/>
  <c r="N122" i="37"/>
  <c r="N143" i="37" s="1"/>
  <c r="O122" i="37" l="1"/>
  <c r="O143" i="37" s="1"/>
  <c r="C16" i="37"/>
  <c r="C15" i="37"/>
  <c r="G15" i="37"/>
  <c r="I15" i="37" l="1"/>
  <c r="D54" i="37" l="1"/>
  <c r="D83" i="37" s="1"/>
  <c r="L21" i="37"/>
  <c r="K16" i="37"/>
  <c r="I16" i="37"/>
  <c r="H16" i="37"/>
  <c r="G16" i="37"/>
  <c r="L15" i="37"/>
  <c r="F15" i="37"/>
  <c r="L17" i="37"/>
  <c r="K17" i="37"/>
  <c r="J17" i="37"/>
  <c r="I17" i="37"/>
  <c r="H17" i="37"/>
  <c r="G17" i="37"/>
  <c r="E17" i="37"/>
  <c r="F17" i="37"/>
  <c r="K15" i="37"/>
  <c r="J15" i="37"/>
  <c r="L122" i="37"/>
  <c r="L143" i="37" s="1"/>
  <c r="L62" i="37"/>
  <c r="K122" i="37"/>
  <c r="K143" i="37" s="1"/>
  <c r="K62" i="37"/>
  <c r="D85" i="37" l="1"/>
  <c r="N37" i="37"/>
  <c r="N39" i="37" s="1"/>
  <c r="I21" i="37"/>
  <c r="K21" i="37"/>
  <c r="N83" i="37"/>
  <c r="N85" i="37" s="1"/>
  <c r="N141" i="37" s="1"/>
  <c r="L65" i="37"/>
  <c r="L72" i="37" s="1"/>
  <c r="H21" i="37"/>
  <c r="J21" i="37"/>
  <c r="I26" i="37" l="1"/>
  <c r="K65" i="37"/>
  <c r="K72" i="37" s="1"/>
  <c r="K26" i="37"/>
  <c r="O26" i="37"/>
  <c r="O46" i="37" s="1"/>
  <c r="O49" i="37" l="1"/>
  <c r="O97" i="37"/>
  <c r="O51" i="37"/>
  <c r="O84" i="37"/>
  <c r="O83" i="37"/>
  <c r="O139" i="37"/>
  <c r="O79" i="37"/>
  <c r="O94" i="37"/>
  <c r="O47" i="37"/>
  <c r="O95" i="37"/>
  <c r="O48" i="37"/>
  <c r="O50" i="37"/>
  <c r="O96" i="37"/>
  <c r="O98" i="37"/>
  <c r="O34" i="37"/>
  <c r="O35" i="37"/>
  <c r="O81" i="37"/>
  <c r="O52" i="37"/>
  <c r="O93" i="37"/>
  <c r="O80" i="37"/>
  <c r="O53" i="37"/>
  <c r="O82" i="37"/>
  <c r="K83" i="37"/>
  <c r="K81" i="37"/>
  <c r="I81" i="37"/>
  <c r="I84" i="37"/>
  <c r="I83" i="37"/>
  <c r="I82" i="37"/>
  <c r="O99" i="37" l="1"/>
  <c r="O112" i="37" s="1"/>
  <c r="O114" i="37" s="1"/>
  <c r="O142" i="37" s="1"/>
  <c r="O85" i="37"/>
  <c r="O141" i="37" s="1"/>
  <c r="O36" i="37"/>
  <c r="O37" i="37" s="1"/>
  <c r="O39" i="37" s="1"/>
  <c r="O54" i="37"/>
  <c r="O71" i="37" s="1"/>
  <c r="M62" i="37"/>
  <c r="J62" i="37"/>
  <c r="I62" i="37"/>
  <c r="H62" i="37"/>
  <c r="M21" i="37"/>
  <c r="M65" i="37" l="1"/>
  <c r="M72" i="37" s="1"/>
  <c r="H65" i="37"/>
  <c r="H72" i="37" s="1"/>
  <c r="J65" i="37"/>
  <c r="J72" i="37" s="1"/>
  <c r="I65" i="37"/>
  <c r="I72" i="37" s="1"/>
  <c r="H26" i="37"/>
  <c r="L26" i="37" l="1"/>
  <c r="H35" i="37"/>
  <c r="H94" i="37"/>
  <c r="H52" i="37"/>
  <c r="H46" i="37"/>
  <c r="H34" i="37"/>
  <c r="H81" i="37"/>
  <c r="H95" i="37"/>
  <c r="H96" i="37"/>
  <c r="H82" i="37"/>
  <c r="H50" i="37"/>
  <c r="H97" i="37"/>
  <c r="H98" i="37"/>
  <c r="H84" i="37"/>
  <c r="H48" i="37"/>
  <c r="H139" i="37"/>
  <c r="H93" i="37"/>
  <c r="H79" i="37"/>
  <c r="H53" i="37"/>
  <c r="H47" i="37"/>
  <c r="H51" i="37"/>
  <c r="H49" i="37"/>
  <c r="L81" i="37" l="1"/>
  <c r="L83" i="37"/>
  <c r="L82" i="37"/>
  <c r="I51" i="37"/>
  <c r="J26" i="37"/>
  <c r="K94" i="37"/>
  <c r="L94" i="37"/>
  <c r="L52" i="37"/>
  <c r="L50" i="37"/>
  <c r="L53" i="37"/>
  <c r="L46" i="37"/>
  <c r="L95" i="37"/>
  <c r="L48" i="37"/>
  <c r="L47" i="37"/>
  <c r="L96" i="37"/>
  <c r="L35" i="37"/>
  <c r="L34" i="37"/>
  <c r="L139" i="37"/>
  <c r="L93" i="37"/>
  <c r="L79" i="37"/>
  <c r="L51" i="37"/>
  <c r="L97" i="37"/>
  <c r="L49" i="37"/>
  <c r="L98" i="37"/>
  <c r="L84" i="37"/>
  <c r="H99" i="37"/>
  <c r="H112" i="37" s="1"/>
  <c r="H36" i="37"/>
  <c r="H37" i="37" s="1"/>
  <c r="H54" i="37"/>
  <c r="H71" i="37" s="1"/>
  <c r="J84" i="37" l="1"/>
  <c r="J83" i="37"/>
  <c r="J81" i="37"/>
  <c r="K34" i="37"/>
  <c r="K35" i="37"/>
  <c r="K49" i="37"/>
  <c r="K139" i="37"/>
  <c r="K46" i="37"/>
  <c r="K50" i="37"/>
  <c r="K51" i="37"/>
  <c r="K47" i="37"/>
  <c r="K84" i="37"/>
  <c r="K53" i="37"/>
  <c r="K82" i="37"/>
  <c r="K96" i="37"/>
  <c r="I48" i="37"/>
  <c r="I94" i="37"/>
  <c r="I79" i="37"/>
  <c r="I95" i="37"/>
  <c r="I52" i="37"/>
  <c r="I98" i="37"/>
  <c r="K95" i="37"/>
  <c r="K98" i="37"/>
  <c r="I93" i="37"/>
  <c r="I47" i="37"/>
  <c r="I34" i="37"/>
  <c r="I53" i="37"/>
  <c r="I96" i="37"/>
  <c r="I49" i="37"/>
  <c r="I35" i="37"/>
  <c r="I46" i="37"/>
  <c r="K93" i="37"/>
  <c r="K48" i="37"/>
  <c r="K97" i="37"/>
  <c r="I50" i="37"/>
  <c r="I139" i="37"/>
  <c r="I97" i="37"/>
  <c r="K52" i="37"/>
  <c r="K79" i="37"/>
  <c r="L54" i="37"/>
  <c r="L71" i="37" s="1"/>
  <c r="L36" i="37"/>
  <c r="L37" i="37" s="1"/>
  <c r="L99" i="37"/>
  <c r="L112" i="37" s="1"/>
  <c r="J48" i="37"/>
  <c r="J96" i="37"/>
  <c r="J82" i="37"/>
  <c r="J35" i="37"/>
  <c r="J53" i="37"/>
  <c r="J34" i="37"/>
  <c r="J97" i="37"/>
  <c r="J51" i="37"/>
  <c r="J98" i="37"/>
  <c r="J52" i="37"/>
  <c r="J46" i="37"/>
  <c r="J139" i="37"/>
  <c r="J93" i="37"/>
  <c r="J79" i="37"/>
  <c r="J94" i="37"/>
  <c r="J50" i="37"/>
  <c r="J95" i="37"/>
  <c r="J49" i="37"/>
  <c r="J47" i="37"/>
  <c r="M26" i="37"/>
  <c r="K36" i="37" l="1"/>
  <c r="K37" i="37" s="1"/>
  <c r="M84" i="37"/>
  <c r="M83" i="37"/>
  <c r="M81" i="37"/>
  <c r="K99" i="37"/>
  <c r="K112" i="37" s="1"/>
  <c r="K54" i="37"/>
  <c r="K71" i="37" s="1"/>
  <c r="I36" i="37"/>
  <c r="I54" i="37"/>
  <c r="L39" i="37" s="1"/>
  <c r="L70" i="37" s="1"/>
  <c r="L73" i="37" s="1"/>
  <c r="L140" i="37" s="1"/>
  <c r="I99" i="37"/>
  <c r="I112" i="37" s="1"/>
  <c r="J36" i="37"/>
  <c r="J37" i="37" s="1"/>
  <c r="J99" i="37"/>
  <c r="J112" i="37" s="1"/>
  <c r="M82" i="37"/>
  <c r="M53" i="37"/>
  <c r="M97" i="37"/>
  <c r="M52" i="37"/>
  <c r="M46" i="37"/>
  <c r="M35" i="37"/>
  <c r="M98" i="37"/>
  <c r="M51" i="37"/>
  <c r="M139" i="37"/>
  <c r="M93" i="37"/>
  <c r="M79" i="37"/>
  <c r="M50" i="37"/>
  <c r="M94" i="37"/>
  <c r="M49" i="37"/>
  <c r="M95" i="37"/>
  <c r="M48" i="37"/>
  <c r="M34" i="37"/>
  <c r="M96" i="37"/>
  <c r="M47" i="37"/>
  <c r="J54" i="37"/>
  <c r="J71" i="37" s="1"/>
  <c r="I37" i="37" l="1"/>
  <c r="I39" i="37" s="1"/>
  <c r="I70" i="37" s="1"/>
  <c r="K39" i="37"/>
  <c r="K70" i="37" s="1"/>
  <c r="K73" i="37" s="1"/>
  <c r="K140" i="37" s="1"/>
  <c r="I71" i="37"/>
  <c r="J39" i="37"/>
  <c r="J70" i="37" s="1"/>
  <c r="J73" i="37" s="1"/>
  <c r="J140" i="37" s="1"/>
  <c r="M36" i="37"/>
  <c r="M37" i="37" s="1"/>
  <c r="M39" i="37" s="1"/>
  <c r="M99" i="37"/>
  <c r="M112" i="37" s="1"/>
  <c r="M54" i="37"/>
  <c r="M71" i="37" s="1"/>
  <c r="I73" i="37" l="1"/>
  <c r="I140" i="37" s="1"/>
  <c r="M70" i="37"/>
  <c r="M73" i="37" s="1"/>
  <c r="M140" i="37" s="1"/>
  <c r="L106" i="37" l="1"/>
  <c r="L113" i="37" s="1"/>
  <c r="L114" i="37" s="1"/>
  <c r="L142" i="37" s="1"/>
  <c r="K106" i="37"/>
  <c r="K113" i="37" s="1"/>
  <c r="K114" i="37" s="1"/>
  <c r="K142" i="37" s="1"/>
  <c r="E106" i="37"/>
  <c r="H106" i="37"/>
  <c r="H113" i="37" s="1"/>
  <c r="H114" i="37" s="1"/>
  <c r="H142" i="37" s="1"/>
  <c r="M106" i="37"/>
  <c r="M113" i="37" s="1"/>
  <c r="M114" i="37" s="1"/>
  <c r="M142" i="37" s="1"/>
  <c r="J106" i="37"/>
  <c r="J113" i="37" s="1"/>
  <c r="J114" i="37" s="1"/>
  <c r="J142" i="37" s="1"/>
  <c r="I106" i="37"/>
  <c r="I113" i="37" s="1"/>
  <c r="I114" i="37" s="1"/>
  <c r="I142" i="37" s="1"/>
  <c r="D36" i="37" l="1"/>
  <c r="D37" i="37" s="1"/>
  <c r="E122" i="37" l="1"/>
  <c r="H122" i="37"/>
  <c r="H143" i="37" s="1"/>
  <c r="I122" i="37"/>
  <c r="I143" i="37" s="1"/>
  <c r="M122" i="37"/>
  <c r="M143" i="37" s="1"/>
  <c r="J122" i="37"/>
  <c r="J143" i="37" s="1"/>
  <c r="G21" i="37" l="1"/>
  <c r="F21" i="37"/>
  <c r="E113" i="37"/>
  <c r="G62" i="37"/>
  <c r="G65" i="37" s="1"/>
  <c r="F62" i="37"/>
  <c r="G122" i="37"/>
  <c r="G143" i="37" s="1"/>
  <c r="F122" i="37"/>
  <c r="F143" i="37" s="1"/>
  <c r="G72" i="37" l="1"/>
  <c r="G106" i="37"/>
  <c r="G113" i="37" s="1"/>
  <c r="F65" i="37"/>
  <c r="F72" i="37" s="1"/>
  <c r="F106" i="37"/>
  <c r="F113" i="37" s="1"/>
  <c r="K80" i="37"/>
  <c r="L80" i="37"/>
  <c r="G26" i="37"/>
  <c r="H80" i="37"/>
  <c r="I80" i="37"/>
  <c r="J80" i="37"/>
  <c r="M80" i="37"/>
  <c r="E72" i="37"/>
  <c r="F26" i="37" l="1"/>
  <c r="G53" i="37"/>
  <c r="G51" i="37"/>
  <c r="G49" i="37"/>
  <c r="G47" i="37"/>
  <c r="G35" i="37"/>
  <c r="G98" i="37"/>
  <c r="G48" i="37"/>
  <c r="G34" i="37"/>
  <c r="G52" i="37"/>
  <c r="G50" i="37"/>
  <c r="G46" i="37"/>
  <c r="G94" i="37"/>
  <c r="G79" i="37"/>
  <c r="G96" i="37"/>
  <c r="G81" i="37"/>
  <c r="G139" i="37"/>
  <c r="G95" i="37"/>
  <c r="G84" i="37"/>
  <c r="G97" i="37"/>
  <c r="G93" i="37"/>
  <c r="G82" i="37"/>
  <c r="G80" i="37"/>
  <c r="D99" i="37"/>
  <c r="E143" i="37"/>
  <c r="F83" i="37" l="1"/>
  <c r="F81" i="37"/>
  <c r="F80" i="37"/>
  <c r="F96" i="37"/>
  <c r="F79" i="37"/>
  <c r="F50" i="37"/>
  <c r="F93" i="37"/>
  <c r="F34" i="37"/>
  <c r="F52" i="37"/>
  <c r="F46" i="37"/>
  <c r="F97" i="37"/>
  <c r="F98" i="37"/>
  <c r="F94" i="37"/>
  <c r="F53" i="37"/>
  <c r="F84" i="37"/>
  <c r="F49" i="37"/>
  <c r="F139" i="37"/>
  <c r="F82" i="37"/>
  <c r="F47" i="37"/>
  <c r="F35" i="37"/>
  <c r="F48" i="37"/>
  <c r="F51" i="37"/>
  <c r="F95" i="37"/>
  <c r="L85" i="37"/>
  <c r="L141" i="37" s="1"/>
  <c r="L144" i="37" s="1"/>
  <c r="G36" i="37"/>
  <c r="G37" i="37" s="1"/>
  <c r="E26" i="37"/>
  <c r="E139" i="37" l="1"/>
  <c r="E48" i="37"/>
  <c r="E35" i="37"/>
  <c r="E34" i="37"/>
  <c r="E36" i="37" s="1"/>
  <c r="E37" i="37" s="1"/>
  <c r="E83" i="37"/>
  <c r="E81" i="37"/>
  <c r="E80" i="37"/>
  <c r="E79" i="37"/>
  <c r="E84" i="37"/>
  <c r="E82" i="37"/>
  <c r="E46" i="37"/>
  <c r="E95" i="37"/>
  <c r="F36" i="37"/>
  <c r="F37" i="37" s="1"/>
  <c r="L128" i="37"/>
  <c r="L129" i="37" s="1"/>
  <c r="K85" i="37"/>
  <c r="K141" i="37" s="1"/>
  <c r="K144" i="37" s="1"/>
  <c r="H83" i="37"/>
  <c r="H85" i="37" s="1"/>
  <c r="H141" i="37" s="1"/>
  <c r="I85" i="37"/>
  <c r="I141" i="37" s="1"/>
  <c r="I144" i="37" s="1"/>
  <c r="J85" i="37"/>
  <c r="J141" i="37" s="1"/>
  <c r="J144" i="37" s="1"/>
  <c r="M85" i="37"/>
  <c r="M141" i="37" s="1"/>
  <c r="M144" i="37" s="1"/>
  <c r="G39" i="37"/>
  <c r="G70" i="37" s="1"/>
  <c r="E53" i="37"/>
  <c r="E47" i="37"/>
  <c r="F85" i="37"/>
  <c r="F141" i="37" s="1"/>
  <c r="G83" i="37"/>
  <c r="G85" i="37" s="1"/>
  <c r="G141" i="37" s="1"/>
  <c r="E97" i="37"/>
  <c r="E98" i="37"/>
  <c r="E49" i="37"/>
  <c r="E51" i="37"/>
  <c r="E52" i="37"/>
  <c r="E50" i="37"/>
  <c r="E93" i="37"/>
  <c r="E94" i="37"/>
  <c r="E96" i="37"/>
  <c r="E85" i="37" l="1"/>
  <c r="E141" i="37" s="1"/>
  <c r="E54" i="37"/>
  <c r="F39" i="37"/>
  <c r="F70" i="37" s="1"/>
  <c r="L146" i="37"/>
  <c r="L147" i="37" s="1"/>
  <c r="K128" i="37"/>
  <c r="M128" i="37"/>
  <c r="M129" i="37" s="1"/>
  <c r="J128" i="37"/>
  <c r="J129" i="37" s="1"/>
  <c r="J146" i="37" s="1"/>
  <c r="I128" i="37"/>
  <c r="I129" i="37" s="1"/>
  <c r="F99" i="37"/>
  <c r="F112" i="37" s="1"/>
  <c r="F114" i="37" s="1"/>
  <c r="F142" i="37" s="1"/>
  <c r="F54" i="37"/>
  <c r="E99" i="37"/>
  <c r="E112" i="37" s="1"/>
  <c r="J147" i="37" l="1"/>
  <c r="F156" i="37" s="1"/>
  <c r="G156" i="37" s="1"/>
  <c r="F158" i="37"/>
  <c r="F71" i="37"/>
  <c r="F73" i="37" s="1"/>
  <c r="O70" i="37"/>
  <c r="O73" i="37" s="1"/>
  <c r="O140" i="37" s="1"/>
  <c r="O144" i="37" s="1"/>
  <c r="E71" i="37"/>
  <c r="N70" i="37"/>
  <c r="N73" i="37" s="1"/>
  <c r="E39" i="37"/>
  <c r="E70" i="37" s="1"/>
  <c r="L130" i="37"/>
  <c r="L134" i="37" s="1"/>
  <c r="L145" i="37" s="1"/>
  <c r="K129" i="37"/>
  <c r="K146" i="37" s="1"/>
  <c r="K147" i="37" s="1"/>
  <c r="J130" i="37"/>
  <c r="J134" i="37" s="1"/>
  <c r="J145" i="37" s="1"/>
  <c r="I146" i="37"/>
  <c r="M146" i="37"/>
  <c r="E114" i="37"/>
  <c r="E142" i="37" s="1"/>
  <c r="G99" i="37"/>
  <c r="G112" i="37" s="1"/>
  <c r="G114" i="37" s="1"/>
  <c r="G142" i="37" s="1"/>
  <c r="G54" i="37"/>
  <c r="G158" i="37" l="1"/>
  <c r="D31" i="42"/>
  <c r="F31" i="42" s="1"/>
  <c r="F157" i="37"/>
  <c r="G157" i="37" s="1"/>
  <c r="I147" i="37"/>
  <c r="F155" i="37" s="1"/>
  <c r="G155" i="37" s="1"/>
  <c r="M147" i="37"/>
  <c r="F159" i="37" s="1"/>
  <c r="G159" i="37" s="1"/>
  <c r="N140" i="37"/>
  <c r="O128" i="37"/>
  <c r="O129" i="37" s="1"/>
  <c r="O146" i="37" s="1"/>
  <c r="O147" i="37" s="1"/>
  <c r="F140" i="37"/>
  <c r="F144" i="37" s="1"/>
  <c r="F128" i="37" s="1"/>
  <c r="D29" i="42"/>
  <c r="F29" i="42" s="1"/>
  <c r="K130" i="37"/>
  <c r="K134" i="37" s="1"/>
  <c r="K145" i="37" s="1"/>
  <c r="E73" i="37"/>
  <c r="E140" i="37" s="1"/>
  <c r="E144" i="37" s="1"/>
  <c r="M130" i="37"/>
  <c r="M134" i="37" s="1"/>
  <c r="M145" i="37" s="1"/>
  <c r="I130" i="37"/>
  <c r="I134" i="37" s="1"/>
  <c r="I145" i="37" s="1"/>
  <c r="G71" i="37"/>
  <c r="G73" i="37" s="1"/>
  <c r="G140" i="37" s="1"/>
  <c r="G144" i="37" s="1"/>
  <c r="H39" i="37"/>
  <c r="H70" i="37" s="1"/>
  <c r="H73" i="37" s="1"/>
  <c r="H140" i="37" s="1"/>
  <c r="H144" i="37" s="1"/>
  <c r="O130" i="37" l="1"/>
  <c r="O134" i="37" s="1"/>
  <c r="O145" i="37" s="1"/>
  <c r="F161" i="37"/>
  <c r="N144" i="37"/>
  <c r="N128" i="37" s="1"/>
  <c r="N129" i="37" s="1"/>
  <c r="F129" i="37"/>
  <c r="F146" i="37" s="1"/>
  <c r="F147" i="37" s="1"/>
  <c r="D28" i="42"/>
  <c r="F28" i="42" s="1"/>
  <c r="D30" i="42"/>
  <c r="F30" i="42" s="1"/>
  <c r="D32" i="42"/>
  <c r="F32" i="42" s="1"/>
  <c r="E128" i="37"/>
  <c r="H128" i="37"/>
  <c r="H129" i="37" s="1"/>
  <c r="H146" i="37" s="1"/>
  <c r="G128" i="37"/>
  <c r="G129" i="37" s="1"/>
  <c r="H147" i="37" l="1"/>
  <c r="F154" i="37" s="1"/>
  <c r="G154" i="37" s="1"/>
  <c r="F130" i="37"/>
  <c r="F134" i="37" s="1"/>
  <c r="F145" i="37" s="1"/>
  <c r="N146" i="37"/>
  <c r="N147" i="37" s="1"/>
  <c r="G146" i="37"/>
  <c r="G161" i="37"/>
  <c r="D34" i="42"/>
  <c r="F34" i="42" s="1"/>
  <c r="E129" i="37"/>
  <c r="E146" i="37" s="1"/>
  <c r="E147" i="37" s="1"/>
  <c r="H130" i="37"/>
  <c r="H134" i="37" s="1"/>
  <c r="H145" i="37" s="1"/>
  <c r="G147" i="37" l="1"/>
  <c r="F153" i="37" s="1"/>
  <c r="G153" i="37" s="1"/>
  <c r="F160" i="37"/>
  <c r="N130" i="37"/>
  <c r="N134" i="37" s="1"/>
  <c r="N145" i="37" s="1"/>
  <c r="F152" i="37"/>
  <c r="D27" i="42"/>
  <c r="F27" i="42" s="1"/>
  <c r="F151" i="37"/>
  <c r="G151" i="37" s="1"/>
  <c r="E130" i="37"/>
  <c r="E134" i="37" s="1"/>
  <c r="E145" i="37" s="1"/>
  <c r="G130" i="37"/>
  <c r="G134" i="37" s="1"/>
  <c r="G145" i="37" s="1"/>
  <c r="D25" i="42" l="1"/>
  <c r="F25" i="42" s="1"/>
  <c r="G152" i="37"/>
  <c r="G160" i="37"/>
  <c r="D33" i="42"/>
  <c r="F33" i="42" s="1"/>
  <c r="D26" i="42"/>
  <c r="F26" i="42" s="1"/>
  <c r="D24" i="42"/>
  <c r="G162" i="37" l="1"/>
  <c r="D35" i="42"/>
  <c r="F24" i="42"/>
  <c r="F35" i="42" s="1"/>
  <c r="F37" i="42" s="1"/>
  <c r="F39" i="42" s="1"/>
</calcChain>
</file>

<file path=xl/sharedStrings.xml><?xml version="1.0" encoding="utf-8"?>
<sst xmlns="http://schemas.openxmlformats.org/spreadsheetml/2006/main" count="547" uniqueCount="246">
  <si>
    <t>Total</t>
  </si>
  <si>
    <t>SEBRAE</t>
  </si>
  <si>
    <t>INCRA</t>
  </si>
  <si>
    <t>FGTS</t>
  </si>
  <si>
    <t>Insumos Diversos</t>
  </si>
  <si>
    <t>Custos Indiretos, Tributos e Lucro</t>
  </si>
  <si>
    <t>Custos Indiretos</t>
  </si>
  <si>
    <t>Tributos</t>
  </si>
  <si>
    <t>Lucro</t>
  </si>
  <si>
    <t>Módulo 1 - Composição da Remuneração</t>
  </si>
  <si>
    <t>Composição da Remuneração</t>
  </si>
  <si>
    <t>Valor (R$)</t>
  </si>
  <si>
    <t>A</t>
  </si>
  <si>
    <t>Salário-Base</t>
  </si>
  <si>
    <t>B</t>
  </si>
  <si>
    <t>C</t>
  </si>
  <si>
    <t>D</t>
  </si>
  <si>
    <t>E</t>
  </si>
  <si>
    <t>F</t>
  </si>
  <si>
    <t>G</t>
  </si>
  <si>
    <t>Outros (especificar)</t>
  </si>
  <si>
    <t>Módulo 2 - Encargos e Benefícios Anuais, Mensais e Diários</t>
  </si>
  <si>
    <t>Submódulo 2.1 - 13º (décimo terceiro) Salário, Férias e Adicional de Férias</t>
  </si>
  <si>
    <t>2.1</t>
  </si>
  <si>
    <t>13º (décimo terceiro) Salário, Férias e Adicional de Férias</t>
  </si>
  <si>
    <t>13º (décimo terceiro) Salário</t>
  </si>
  <si>
    <t>Férias e Adicional de Férias</t>
  </si>
  <si>
    <t>Submódulo 2.2 - Encargos Previdenciários (GPS), Fundo de Garantia por Tempo de Serviço (FGTS) e outras contribuições.</t>
  </si>
  <si>
    <t>2.2</t>
  </si>
  <si>
    <t>GPS, FGTS e outras contribuições</t>
  </si>
  <si>
    <t>Percentual (%)</t>
  </si>
  <si>
    <t>INSS</t>
  </si>
  <si>
    <t>Salário Educação</t>
  </si>
  <si>
    <t>SAT</t>
  </si>
  <si>
    <t>SESC ou SESI</t>
  </si>
  <si>
    <t>SENAI - SENAC</t>
  </si>
  <si>
    <t>H</t>
  </si>
  <si>
    <t xml:space="preserve">Total </t>
  </si>
  <si>
    <t>Submódulo 2.3 - Benefícios Mensais e Diários.</t>
  </si>
  <si>
    <t>2.3</t>
  </si>
  <si>
    <t>Benefícios Mensais e Diários</t>
  </si>
  <si>
    <t>Quadro-Resumo do Módulo 2 - Encargos e Benefícios anuais, mensais e diários</t>
  </si>
  <si>
    <t>Encargos e Benefícios Anuais, Mensais e Diários</t>
  </si>
  <si>
    <t>Módulo 3 - Provisão para Rescisão</t>
  </si>
  <si>
    <t>Provisão para Rescisão</t>
  </si>
  <si>
    <t>Aviso Prévio Indenizado</t>
  </si>
  <si>
    <t>Incidência do FGTS sobre o Aviso Prévio Indenizado</t>
  </si>
  <si>
    <t>Multa do FGTS e contribuição social sobre o Aviso Prévio Indenizado</t>
  </si>
  <si>
    <t>Aviso Prévio Trabalhado</t>
  </si>
  <si>
    <t>Incidência dos encargos do submódulo 2.2 sobre o Aviso Prévio Trabalhado</t>
  </si>
  <si>
    <t>Multa do FGTS e contribuição social sobre o Aviso Prévio Trabalhado</t>
  </si>
  <si>
    <t>Módulo 4 - Custo de Reposição do Profissional Ausente</t>
  </si>
  <si>
    <t>4.1</t>
  </si>
  <si>
    <t>4.2</t>
  </si>
  <si>
    <t>Quadro-Resumo do Módulo 4 - Custo de Reposição do Profissional Ausente</t>
  </si>
  <si>
    <t>Custo de Reposição do Profissional Ausente</t>
  </si>
  <si>
    <t>Módulo 5 - Insumos Diversos</t>
  </si>
  <si>
    <t>Módulo 6 - Custos Indiretos, Tributos e Lucro</t>
  </si>
  <si>
    <t>2. QUADRO-RESUMO DO CUSTO POR EMPREGADO</t>
  </si>
  <si>
    <t>Mão de obra vinculada à execução contratual (valor por empregado)</t>
  </si>
  <si>
    <t>Subtotal (A + B +C+ D+E)</t>
  </si>
  <si>
    <t>Módulo 6 – Custos Indiretos, Tributos e Lucro</t>
  </si>
  <si>
    <t xml:space="preserve">Valor Total por Empregado </t>
  </si>
  <si>
    <t>PLANILHA DE CUSTOS E FORMAÇÃO DE PREÇOS</t>
  </si>
  <si>
    <t xml:space="preserve">Data da apresentação da proposta (dia/mês/ano):   ___/___/_____ </t>
  </si>
  <si>
    <t xml:space="preserve">Ano Acordo,Convenção ou Sentença Normativa em Dissídio Coletivo:  </t>
  </si>
  <si>
    <t>Mão-de-obra vinculada à execução contratual</t>
  </si>
  <si>
    <t xml:space="preserve">Salário Normativo da Categoria Profissional: </t>
  </si>
  <si>
    <t xml:space="preserve">Categoria profissional (vinculada à execução contratual): </t>
  </si>
  <si>
    <t>Data base da categoria (dia/mês/ano):</t>
  </si>
  <si>
    <t xml:space="preserve">Identificação do Serviço: </t>
  </si>
  <si>
    <t>CARGO</t>
  </si>
  <si>
    <t xml:space="preserve">SALÁRIO </t>
  </si>
  <si>
    <t>QUANTIDADE</t>
  </si>
  <si>
    <t>Substituto nas Ausências Legais</t>
  </si>
  <si>
    <t>Substituto na cobertura de Férias</t>
  </si>
  <si>
    <t>Substituto na cobertura de Ausências Legais</t>
  </si>
  <si>
    <t>Substituto na cobertura de Licença-Paternidade</t>
  </si>
  <si>
    <t>Substituto na cobertura de Ausência por acidente de trabalho</t>
  </si>
  <si>
    <t>Substituto na cobertura de Afastamento Maternidade</t>
  </si>
  <si>
    <t>Substituto na cobertura de Outras ausências (especificar)</t>
  </si>
  <si>
    <t>Submódulo 4.1 - Substituto nas Ausências Legais</t>
  </si>
  <si>
    <t>Submódulo 4.2 - Substituto na Intrajornada</t>
  </si>
  <si>
    <t>Substituto na Intrajornada</t>
  </si>
  <si>
    <t>IDENTIFICAÇÃO</t>
  </si>
  <si>
    <t>RAZÃO SOCIAL:</t>
  </si>
  <si>
    <t>CNPJ (MF):</t>
  </si>
  <si>
    <t>ENDEREÇO:</t>
  </si>
  <si>
    <t>CEP:</t>
  </si>
  <si>
    <t>TELEFONE:</t>
  </si>
  <si>
    <t>( )</t>
  </si>
  <si>
    <t>EMAIL:</t>
  </si>
  <si>
    <t>POSTOS DE TRABALHO</t>
  </si>
  <si>
    <t>VALOR  TOTAL MENSAL - R$</t>
  </si>
  <si>
    <t>Valor total da proposta por extenso:</t>
  </si>
  <si>
    <t>Nos preços ofertados estão incluídos todos os custos e despesas necessários ao cumprimento do objeto da licitação. O prazo de validade desta Proposta de Preço é de 120 dias corridos, a contar da data de sua apresentação.</t>
  </si>
  <si>
    <t xml:space="preserve">Município/UF: </t>
  </si>
  <si>
    <t xml:space="preserve">Nº de meses de execução contratual: 12 (Doze meses) </t>
  </si>
  <si>
    <t>C.1. PIS</t>
  </si>
  <si>
    <t>C.2. COFINS</t>
  </si>
  <si>
    <t>C.3. ISS</t>
  </si>
  <si>
    <t>TOTAL</t>
  </si>
  <si>
    <t>Incidência do Submódulo 2.2 sobre 13º Salário e Adicional de Férias</t>
  </si>
  <si>
    <t>SubTotal</t>
  </si>
  <si>
    <t>VALOR MENSAL POR POSTO  - R$</t>
  </si>
  <si>
    <t>Seguro de Vida, invalidez e funeraL</t>
  </si>
  <si>
    <t>Outros (Especificar)</t>
  </si>
  <si>
    <t xml:space="preserve"> </t>
  </si>
  <si>
    <t>Processo Nº: 25001.016221/2022-34</t>
  </si>
  <si>
    <t>PREGÃO ELETRÔNICO:</t>
  </si>
  <si>
    <t xml:space="preserve">DESCRIÇÃO  </t>
  </si>
  <si>
    <t xml:space="preserve">Total dos Postos </t>
  </si>
  <si>
    <t>Valor Total por Posto</t>
  </si>
  <si>
    <t>QUANTIDADE DE POSTOS</t>
  </si>
  <si>
    <t>EMPREGADOS POR POSTOS</t>
  </si>
  <si>
    <t>DATA:</t>
  </si>
  <si>
    <t xml:space="preserve">Adicional Noturno </t>
  </si>
  <si>
    <t xml:space="preserve">Adicional de Hora Noturna Reduzida </t>
  </si>
  <si>
    <t>NOTAS</t>
  </si>
  <si>
    <t>Substituto na cobertura de Intervalo para repouso ou alimentação</t>
  </si>
  <si>
    <t>Uniformes e EPIS</t>
  </si>
  <si>
    <r>
      <t xml:space="preserve">Salário para o cálculo de Periculosidade: </t>
    </r>
    <r>
      <rPr>
        <b/>
        <sz val="9"/>
        <color indexed="8"/>
        <rFont val="Calibri"/>
        <family val="2"/>
        <scheme val="minor"/>
      </rPr>
      <t xml:space="preserve"> </t>
    </r>
  </si>
  <si>
    <t>POSTOS</t>
  </si>
  <si>
    <t>QUANTIDADE POR SEMESTRE</t>
  </si>
  <si>
    <t>Par de Meias</t>
  </si>
  <si>
    <t>ITEM</t>
  </si>
  <si>
    <t>%</t>
  </si>
  <si>
    <t>CÁLCULO</t>
  </si>
  <si>
    <t>Adicional de Insalubridade</t>
  </si>
  <si>
    <t>Adicional Noturno</t>
  </si>
  <si>
    <t>Adicional de Hora Noturna Reduzida</t>
  </si>
  <si>
    <t>Salário Base</t>
  </si>
  <si>
    <t>Art. 1º, caput e parágrafo único do Decreto n° 57.155/1965; Provisionamento mensal: 8,33% que corresponde a 1 ÷ 12 = 8,3333.</t>
  </si>
  <si>
    <t>8,33%*Múdulo 1</t>
  </si>
  <si>
    <t>12,10%*Módulo 1</t>
  </si>
  <si>
    <t>Percentual*Total do módulo 1</t>
  </si>
  <si>
    <t>(VT*2*21)-(SB*6%) e (VT*2*15)-(SB*6%)</t>
  </si>
  <si>
    <t>Vale Transporte</t>
  </si>
  <si>
    <t>Auxílio Familiar ao Trabalhador</t>
  </si>
  <si>
    <t xml:space="preserve">Auxílio-Refeição/Alimentação </t>
  </si>
  <si>
    <t>-</t>
  </si>
  <si>
    <t>Outros</t>
  </si>
  <si>
    <t>Tributos:</t>
  </si>
  <si>
    <t>CONSIDERAÇÕES E FUNDAMENTAÇÕES</t>
  </si>
  <si>
    <t>Indicação do Dissídio ou Convenção Coletiva de Trabalho e Data Base da Categoria:</t>
  </si>
  <si>
    <t xml:space="preserve">UF:  </t>
  </si>
  <si>
    <t>UNIDADE I - SEDE DA SUPERINTENDÊNCIA</t>
  </si>
  <si>
    <t xml:space="preserve">UNIDADE I - SEDE DA SUPERINTENDÊNCIA </t>
  </si>
  <si>
    <t xml:space="preserve">QUANTIDADE DE EMPREGADOS </t>
  </si>
  <si>
    <t>TOTAL  GLOBAL ANUAL (DOZE MESES)</t>
  </si>
  <si>
    <t>Para efeito do SAT o licitante deverá preencher conforme relatório SEFIP/GFIP da empresa.</t>
  </si>
  <si>
    <t xml:space="preserve">Para os tributos (COFINS, PIS E ISS) o licitante deve elaborar sua proposta e, por conseguinte, sua planilha com base no regime de tributação ao qual estará submetido durante a execução do contrato.
No que se refe aos Custos Indiretos e Lucro,  a empresa deverá editar conforme a sua realidade. Todavia, deve-se observar o Acórdão n. 408/2019 – TCU – Plenário, acerca da limitação destes percentuais.
</t>
  </si>
  <si>
    <t xml:space="preserve">Local e Data
_____________________________________________
Assinatura e identificação do Responsável
________________________________________________
</t>
  </si>
  <si>
    <t xml:space="preserve">ANEXO </t>
  </si>
  <si>
    <t>Multa do FGTS sobre o Aviso Prévio Trabalhado</t>
  </si>
  <si>
    <t>ADMINISTRADOR DE SISTEMA OPERACIONAL</t>
  </si>
  <si>
    <t>AUXILIAR DE ALMOXARIFE</t>
  </si>
  <si>
    <t>AUXILIAR DE ARQUIVO</t>
  </si>
  <si>
    <t>OPERADOR DE ÁUDIO</t>
  </si>
  <si>
    <t>OPERADOR DE CARGA E DESCARGA</t>
  </si>
  <si>
    <t>RECEPCIONISTA</t>
  </si>
  <si>
    <t>TÉCNICO DE EDIFICAÇÕES PLANTONISTA DIURNO</t>
  </si>
  <si>
    <t>TÉCNICO EM ELETROMECÂNICA PLANTONISTA DIURNO</t>
  </si>
  <si>
    <t>TÉCNICO EM SECRETARIADO</t>
  </si>
  <si>
    <t>SECRETÁRIO EXECUTIVO</t>
  </si>
  <si>
    <t>VALOR  MENSAL POR POSTO</t>
  </si>
  <si>
    <t>VALOR TOTAL MENSAL</t>
  </si>
  <si>
    <t>44 HORAS</t>
  </si>
  <si>
    <t>ESCALA SEMANAL</t>
  </si>
  <si>
    <t>12X36</t>
  </si>
  <si>
    <t>RESUMO</t>
  </si>
  <si>
    <t>Adicional de Insalubridade (Conforme CCT)</t>
  </si>
  <si>
    <t>PROCESSO Nº: 25001.012108/2023-61</t>
  </si>
  <si>
    <t>OBJETO: Contratação de empresa especializada na prestação dos serviços continuados de apoio administrativos e operacional ao desenvolvimento das atividades de competência da Superintendência Estadual do Ministério da Saúde no Rio de Janeiro (SEMS/RJ), sob o regime de dedicação exclusiva de mão de obra.</t>
  </si>
  <si>
    <t xml:space="preserve">PLANILHA DE CUSTOS E FORMAÇÃO DE PREÇOS </t>
  </si>
  <si>
    <t>benefício Social Familiar</t>
  </si>
  <si>
    <t>ORDEM</t>
  </si>
  <si>
    <t xml:space="preserve">QUANTIDADE
(A) </t>
  </si>
  <si>
    <t>DIAS TRABALHADOS
(F)</t>
  </si>
  <si>
    <t>CUSTO MENSAL
TOTAL 
(H x A)</t>
  </si>
  <si>
    <t xml:space="preserve">CATEGORIAS DIFERENCIADAS </t>
  </si>
  <si>
    <t>N/A</t>
  </si>
  <si>
    <t>(A)</t>
  </si>
  <si>
    <t xml:space="preserve">SALÁRIO BASE
</t>
  </si>
  <si>
    <t>( C )</t>
  </si>
  <si>
    <t>(B)</t>
  </si>
  <si>
    <t>(D)</t>
  </si>
  <si>
    <t xml:space="preserve">VALOR DA TARIFA 
</t>
  </si>
  <si>
    <t xml:space="preserve">QUANTIDADE DE PASSAGEM DIÁRIA </t>
  </si>
  <si>
    <t>(E)</t>
  </si>
  <si>
    <t>(F)</t>
  </si>
  <si>
    <t>(G)</t>
  </si>
  <si>
    <t>CUSTO MENSAL DA TARIFA
(DxExF)</t>
  </si>
  <si>
    <t>DESCONTO PROFISSIONAL 
(Bx6%)</t>
  </si>
  <si>
    <t>(H)</t>
  </si>
  <si>
    <t>CUSTO POR
PROFISSIONAL
(G - C)</t>
  </si>
  <si>
    <t>(I)</t>
  </si>
  <si>
    <t xml:space="preserve">QUANTIDADE
</t>
  </si>
  <si>
    <t xml:space="preserve">(A) </t>
  </si>
  <si>
    <t xml:space="preserve">VALOR DO 
BENEFÍCIO
</t>
  </si>
  <si>
    <t xml:space="preserve">( C ) </t>
  </si>
  <si>
    <t xml:space="preserve">DIAS TRABALHADOS
</t>
  </si>
  <si>
    <t>CUSTO MENSAL
(B x C)</t>
  </si>
  <si>
    <t>VALOR DA 
PARTICIPAÇÃO
DO
PROFISSINAL
(D x %)</t>
  </si>
  <si>
    <t>CUSTO POR PROFISSIONAL
(D - E)</t>
  </si>
  <si>
    <t>CUSTO MENSAL TOTAL 
POR FUNÇÃO
(F x A)</t>
  </si>
  <si>
    <t>PLANILHA AUXILIAR DE CUSTOS VT</t>
  </si>
  <si>
    <t>PLANILHA  AUXILIAR DE CUSTOS  CUSTOS VA</t>
  </si>
  <si>
    <t>Recepcionista</t>
  </si>
  <si>
    <t>Supervisor</t>
  </si>
  <si>
    <t>Camisa social na cor branca</t>
  </si>
  <si>
    <t>Calça social na cor azul marinho escuro</t>
  </si>
  <si>
    <t>Sapatos social ou scarpin preto</t>
  </si>
  <si>
    <t>Crachá em PVC com cordão silk da empresa</t>
  </si>
  <si>
    <t>Cinto de couro</t>
  </si>
  <si>
    <t>Paleto na cor azul marinho escuro</t>
  </si>
  <si>
    <t>Auxiliar de Arquivo</t>
  </si>
  <si>
    <t>Camisa Polo na cor azul marinho escuro</t>
  </si>
  <si>
    <t>Calça Jeans</t>
  </si>
  <si>
    <t>Sapatos de couro preto</t>
  </si>
  <si>
    <t>Auxiliar de Almoxarifado</t>
  </si>
  <si>
    <t>luva de raspa</t>
  </si>
  <si>
    <t xml:space="preserve">TOTAL MENSAL DA NECESSIDADE </t>
  </si>
  <si>
    <t>Operador de Carga e Descarga</t>
  </si>
  <si>
    <t>Demais Postos</t>
  </si>
  <si>
    <t>A cada 6 (seis) meses deverá ser entregue um conjunto completo para cada Profissional. 
No que se refere ao reajuste stricto sensu insidirá o IPCA, respeitada a anualidade da proposta.
O crachá deverá ser confeccionado em PVC, com foto e identificação de que o colaborador está a serviço da Superintendência Estadual do Ministério da Saúde.
O cordão Silk deverá ser de qualidade e possuir o logo da empresa.
Deverá ser entregue dois pares de luvas de raspa para os Profissionais de Carga e descarga a cada mês.</t>
  </si>
  <si>
    <t xml:space="preserve">Técnico em Edificações </t>
  </si>
  <si>
    <t>Técnico em Eletromecânica</t>
  </si>
  <si>
    <t>VALOR UNIT.</t>
  </si>
  <si>
    <t>VALOR MENSAL</t>
  </si>
  <si>
    <t>DESCRIÇÃO</t>
  </si>
  <si>
    <t>UNIFORMES</t>
  </si>
  <si>
    <t>Cinta lombar ergonômica</t>
  </si>
  <si>
    <t>Botina de segurança de couro, biqueira de PVC ou composto, solado de borracha</t>
  </si>
  <si>
    <t>A empresa deverá observar o mínimo disposto para cada categoria</t>
  </si>
  <si>
    <t xml:space="preserve">
Deverá preencher a aba específica da planilha com os valores unitários </t>
  </si>
  <si>
    <t xml:space="preserve">O percentual de 12,10% leva em consideração a opção de utilizar a Conta-Depósito Vinculada ― bloqueada para movimentação durante a execução. </t>
  </si>
  <si>
    <t>A Presente aba foi elaborada para que o Licitante possa dispor de considerações, metodologias de cálculo, jurisprudência e legislações aplicáveis aos módulos, deve ser alterado.
Vale Transporte - LEI No 7.418, DE 16 DE DEZEMBRO DE 1985 e Vale alimentação/refeição - Conforme dispor a CCT da Categoria.</t>
  </si>
  <si>
    <t>O licitante deverá apresentar memória de cálculo para os percentuais que forem adotados.</t>
  </si>
  <si>
    <t>O cálculo deverá ser de 21 dias ou 15 no caso de Plantonistas.
Foi adotado como base o valor do BU Intermunicipal, e não poderá ser inferior a este.
Para efeito do desconto sobre o VA, deve ser observado o que dispor a convenção ou acordo coletivo de trabalho.</t>
  </si>
  <si>
    <t>(VA*21)-(10% ) e  (VA*15)-(10% )</t>
  </si>
  <si>
    <t>DATA BASE DA CATEGORIA</t>
  </si>
  <si>
    <t>FUNDAMENTAÇÃO
(CCT/LEI)</t>
  </si>
  <si>
    <t>SUPERVISOR - (PREPOSTO)</t>
  </si>
  <si>
    <t xml:space="preserve">
Cabe ao licitante preencher e justificá-los!
</t>
  </si>
  <si>
    <r>
      <rPr>
        <b/>
        <sz val="10"/>
        <color rgb="FFFF0000"/>
        <rFont val="Calibri"/>
        <family val="2"/>
        <scheme val="minor"/>
      </rPr>
      <t>O licitante deverá apresentar memória de cálculo para os percentuais que forem adotados.
O percentual relativo ao Aviso Prévio Trabalhado não será considerado custo renovável, após a anualidade, passará a 0,194% conforme Acórdão 1186/2017 do Plenário do Tribunal de Contas da União.</t>
    </r>
    <r>
      <rPr>
        <b/>
        <sz val="10"/>
        <rFont val="Calibri"/>
        <family val="2"/>
        <scheme val="minor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</si>
</sst>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\-??_);_(@_)"/>
    <numFmt numFmtId="165" formatCode="_(&quot;R$ &quot;* #,##0.00_);_(&quot;R$ &quot;* \(#,##0.00\);_(&quot;R$ &quot;* &quot;-&quot;??_);_(@_)"/>
    <numFmt numFmtId="166" formatCode="_(&quot;R$ &quot;* #,##0.00_);_(&quot;R$ &quot;* \(#,##0.00\);_(&quot;R$ &quot;* \-??_);_(@_)"/>
  </numFmts>
  <fonts count="5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64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indexed="8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theme="0"/>
      <name val="Calibri"/>
      <family val="2"/>
      <scheme val="minor"/>
    </font>
    <font>
      <sz val="9"/>
      <color rgb="FFFF0000"/>
      <name val="Calibri"/>
      <family val="2"/>
      <scheme val="minor"/>
    </font>
    <font>
      <strike/>
      <sz val="9"/>
      <color theme="1"/>
      <name val="Calibri"/>
      <family val="2"/>
      <scheme val="minor"/>
    </font>
    <font>
      <b/>
      <sz val="10"/>
      <color rgb="FF00610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trike/>
      <sz val="9"/>
      <name val="Calibri"/>
      <family val="2"/>
      <scheme val="minor"/>
    </font>
    <font>
      <b/>
      <strike/>
      <sz val="9"/>
      <color rgb="FF000000"/>
      <name val="Calibri"/>
      <family val="2"/>
      <scheme val="minor"/>
    </font>
    <font>
      <b/>
      <strike/>
      <sz val="9"/>
      <color theme="1"/>
      <name val="Calibri"/>
      <family val="2"/>
      <scheme val="minor"/>
    </font>
    <font>
      <strike/>
      <sz val="9"/>
      <color rgb="FF000000"/>
      <name val="Calibri"/>
      <family val="2"/>
      <scheme val="minor"/>
    </font>
    <font>
      <b/>
      <sz val="9"/>
      <color rgb="FF006100"/>
      <name val="Calibri"/>
      <family val="2"/>
      <scheme val="minor"/>
    </font>
    <font>
      <sz val="10"/>
      <color rgb="FF000000"/>
      <name val="Times New Roman"/>
      <family val="1"/>
    </font>
    <font>
      <b/>
      <sz val="10"/>
      <color rgb="FFFF0000"/>
      <name val="Calibri"/>
      <family val="2"/>
      <scheme val="minor"/>
    </font>
    <font>
      <sz val="9"/>
      <color theme="5" tint="0.59999389629810485"/>
      <name val="Calibri"/>
      <family val="2"/>
      <scheme val="minor"/>
    </font>
  </fonts>
  <fills count="6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rgb="FF969696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rgb="FFF8F8F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499984740745262"/>
        <bgColor rgb="FF292929"/>
      </patternFill>
    </fill>
    <fill>
      <patternFill patternType="solid">
        <fgColor theme="0" tint="-0.499984740745262"/>
        <bgColor rgb="FF292929"/>
      </patternFill>
    </fill>
    <fill>
      <patternFill patternType="solid">
        <fgColor theme="0" tint="-0.249977111117893"/>
        <bgColor rgb="FF292929"/>
      </patternFill>
    </fill>
    <fill>
      <patternFill patternType="solid">
        <fgColor theme="6"/>
        <bgColor rgb="FF292929"/>
      </patternFill>
    </fill>
    <fill>
      <patternFill patternType="solid">
        <fgColor theme="0" tint="-4.9989318521683403E-2"/>
        <bgColor rgb="FF292929"/>
      </patternFill>
    </fill>
    <fill>
      <patternFill patternType="solid">
        <fgColor theme="0" tint="-0.14999847407452621"/>
        <bgColor rgb="FF292929"/>
      </patternFill>
    </fill>
    <fill>
      <patternFill patternType="solid">
        <fgColor theme="1" tint="0.14999847407452621"/>
        <bgColor rgb="FF292929"/>
      </patternFill>
    </fill>
    <fill>
      <patternFill patternType="solid">
        <fgColor rgb="FFDCDCDC"/>
        <bgColor indexed="64"/>
      </patternFill>
    </fill>
    <fill>
      <patternFill patternType="solid">
        <fgColor rgb="FFDCDCDC"/>
        <bgColor rgb="FF292929"/>
      </patternFill>
    </fill>
    <fill>
      <patternFill patternType="solid">
        <fgColor rgb="FFE4E4E4"/>
        <bgColor rgb="FF292929"/>
      </patternFill>
    </fill>
    <fill>
      <patternFill patternType="solid">
        <fgColor rgb="FFE4E4E4"/>
        <bgColor indexed="64"/>
      </patternFill>
    </fill>
    <fill>
      <patternFill patternType="solid">
        <fgColor rgb="FFE2E2E2"/>
        <bgColor rgb="FF292929"/>
      </patternFill>
    </fill>
    <fill>
      <patternFill patternType="solid">
        <fgColor rgb="FFE2E2E2"/>
        <bgColor indexed="64"/>
      </patternFill>
    </fill>
    <fill>
      <patternFill patternType="solid">
        <fgColor rgb="FFF0F0F0"/>
        <bgColor rgb="FF292929"/>
      </patternFill>
    </fill>
    <fill>
      <patternFill patternType="solid">
        <fgColor rgb="FFF0F0F0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</borders>
  <cellStyleXfs count="88">
    <xf numFmtId="0" fontId="0" fillId="0" borderId="0"/>
    <xf numFmtId="43" fontId="1" fillId="0" borderId="0" applyFont="0" applyFill="0" applyBorder="0" applyAlignment="0" applyProtection="0"/>
    <xf numFmtId="164" fontId="2" fillId="0" borderId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3" applyNumberFormat="0" applyFill="0" applyAlignment="0" applyProtection="0"/>
    <xf numFmtId="0" fontId="5" fillId="0" borderId="4" applyNumberFormat="0" applyFill="0" applyAlignment="0" applyProtection="0"/>
    <xf numFmtId="0" fontId="6" fillId="0" borderId="5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6" applyNumberFormat="0" applyAlignment="0" applyProtection="0"/>
    <xf numFmtId="0" fontId="11" fillId="6" borderId="7" applyNumberFormat="0" applyAlignment="0" applyProtection="0"/>
    <xf numFmtId="0" fontId="12" fillId="6" borderId="6" applyNumberFormat="0" applyAlignment="0" applyProtection="0"/>
    <xf numFmtId="0" fontId="13" fillId="0" borderId="8" applyNumberFormat="0" applyFill="0" applyAlignment="0" applyProtection="0"/>
    <xf numFmtId="0" fontId="14" fillId="7" borderId="9" applyNumberFormat="0" applyAlignment="0" applyProtection="0"/>
    <xf numFmtId="0" fontId="15" fillId="0" borderId="0" applyNumberFormat="0" applyFill="0" applyBorder="0" applyAlignment="0" applyProtection="0"/>
    <xf numFmtId="0" fontId="1" fillId="8" borderId="10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11" applyNumberFormat="0" applyFill="0" applyAlignment="0" applyProtection="0"/>
    <xf numFmtId="0" fontId="18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8" fillId="32" borderId="0" applyNumberFormat="0" applyBorder="0" applyAlignment="0" applyProtection="0"/>
    <xf numFmtId="43" fontId="1" fillId="0" borderId="0" applyFont="0" applyFill="0" applyBorder="0" applyAlignment="0" applyProtection="0"/>
    <xf numFmtId="0" fontId="1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0" fillId="0" borderId="0"/>
    <xf numFmtId="0" fontId="2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0" fontId="21" fillId="0" borderId="0"/>
    <xf numFmtId="0" fontId="2" fillId="0" borderId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6" fontId="2" fillId="0" borderId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8" fillId="0" borderId="0"/>
    <xf numFmtId="44" fontId="48" fillId="0" borderId="0" applyFont="0" applyFill="0" applyBorder="0" applyAlignment="0" applyProtection="0"/>
  </cellStyleXfs>
  <cellXfs count="505">
    <xf numFmtId="0" fontId="0" fillId="0" borderId="0" xfId="0"/>
    <xf numFmtId="0" fontId="25" fillId="35" borderId="1" xfId="0" applyFont="1" applyFill="1" applyBorder="1"/>
    <xf numFmtId="0" fontId="23" fillId="35" borderId="0" xfId="0" applyFont="1" applyFill="1" applyAlignment="1">
      <alignment horizontal="left"/>
    </xf>
    <xf numFmtId="0" fontId="23" fillId="35" borderId="0" xfId="0" applyFont="1" applyFill="1" applyAlignment="1">
      <alignment horizontal="left" wrapText="1"/>
    </xf>
    <xf numFmtId="0" fontId="23" fillId="35" borderId="0" xfId="0" applyFont="1" applyFill="1" applyAlignment="1">
      <alignment horizontal="center"/>
    </xf>
    <xf numFmtId="0" fontId="23" fillId="35" borderId="0" xfId="0" applyFont="1" applyFill="1" applyBorder="1" applyAlignment="1">
      <alignment horizontal="center"/>
    </xf>
    <xf numFmtId="0" fontId="25" fillId="0" borderId="0" xfId="0" applyFont="1" applyBorder="1"/>
    <xf numFmtId="0" fontId="25" fillId="0" borderId="0" xfId="0" applyFont="1" applyBorder="1" applyAlignment="1">
      <alignment horizontal="center"/>
    </xf>
    <xf numFmtId="0" fontId="26" fillId="35" borderId="0" xfId="52" applyFont="1" applyFill="1" applyBorder="1" applyAlignment="1"/>
    <xf numFmtId="0" fontId="32" fillId="35" borderId="0" xfId="52" applyFont="1" applyFill="1" applyBorder="1" applyAlignment="1">
      <alignment vertical="top" wrapText="1"/>
    </xf>
    <xf numFmtId="0" fontId="32" fillId="0" borderId="0" xfId="52" applyFont="1" applyBorder="1" applyAlignment="1">
      <alignment vertical="top" wrapText="1"/>
    </xf>
    <xf numFmtId="0" fontId="32" fillId="35" borderId="0" xfId="52" applyFont="1" applyFill="1" applyBorder="1" applyAlignment="1"/>
    <xf numFmtId="0" fontId="32" fillId="0" borderId="0" xfId="52" applyFont="1" applyBorder="1" applyAlignment="1" applyProtection="1">
      <alignment vertical="justify" wrapText="1"/>
      <protection locked="0"/>
    </xf>
    <xf numFmtId="0" fontId="32" fillId="0" borderId="0" xfId="52" applyFont="1" applyBorder="1" applyAlignment="1" applyProtection="1">
      <alignment vertical="top" wrapText="1"/>
      <protection locked="0"/>
    </xf>
    <xf numFmtId="0" fontId="32" fillId="0" borderId="0" xfId="52" applyFont="1" applyBorder="1" applyAlignment="1" applyProtection="1">
      <alignment vertical="justify"/>
      <protection locked="0"/>
    </xf>
    <xf numFmtId="0" fontId="32" fillId="0" borderId="0" xfId="52" applyFont="1" applyBorder="1" applyAlignment="1" applyProtection="1">
      <protection locked="0"/>
    </xf>
    <xf numFmtId="0" fontId="25" fillId="35" borderId="0" xfId="0" applyFont="1" applyFill="1" applyBorder="1"/>
    <xf numFmtId="0" fontId="33" fillId="40" borderId="0" xfId="33" applyFont="1" applyFill="1" applyBorder="1" applyAlignment="1">
      <alignment horizontal="center" vertical="center" wrapText="1"/>
    </xf>
    <xf numFmtId="0" fontId="33" fillId="41" borderId="0" xfId="32" applyFont="1" applyFill="1" applyBorder="1" applyAlignment="1">
      <alignment horizontal="center" vertical="center" wrapText="1"/>
    </xf>
    <xf numFmtId="0" fontId="33" fillId="42" borderId="0" xfId="31" applyFont="1" applyFill="1" applyBorder="1" applyAlignment="1">
      <alignment horizontal="center" vertical="center" wrapText="1"/>
    </xf>
    <xf numFmtId="0" fontId="31" fillId="43" borderId="0" xfId="52" applyFont="1" applyFill="1" applyBorder="1" applyAlignment="1">
      <alignment horizontal="center" vertical="center" wrapText="1"/>
    </xf>
    <xf numFmtId="0" fontId="27" fillId="44" borderId="0" xfId="52" applyFont="1" applyFill="1" applyBorder="1" applyAlignment="1">
      <alignment horizontal="center" vertical="center" wrapText="1"/>
    </xf>
    <xf numFmtId="0" fontId="26" fillId="45" borderId="0" xfId="52" applyFont="1" applyFill="1" applyBorder="1" applyAlignment="1">
      <alignment horizontal="center" vertical="center" wrapText="1"/>
    </xf>
    <xf numFmtId="0" fontId="25" fillId="0" borderId="0" xfId="0" applyFont="1" applyBorder="1" applyAlignment="1">
      <alignment vertical="center" wrapText="1"/>
    </xf>
    <xf numFmtId="0" fontId="25" fillId="0" borderId="0" xfId="0" applyFont="1" applyBorder="1" applyAlignment="1">
      <alignment horizontal="right" vertical="center" wrapText="1"/>
    </xf>
    <xf numFmtId="44" fontId="26" fillId="0" borderId="1" xfId="84" applyFont="1" applyFill="1" applyBorder="1" applyAlignment="1" applyProtection="1">
      <alignment horizontal="center" vertical="center"/>
      <protection locked="0"/>
    </xf>
    <xf numFmtId="0" fontId="26" fillId="0" borderId="1" xfId="52" applyNumberFormat="1" applyFont="1" applyFill="1" applyBorder="1" applyAlignment="1" applyProtection="1">
      <alignment horizontal="center" wrapText="1"/>
    </xf>
    <xf numFmtId="0" fontId="24" fillId="0" borderId="31" xfId="0" applyFont="1" applyBorder="1" applyAlignment="1">
      <alignment horizontal="center" vertical="center" wrapText="1"/>
    </xf>
    <xf numFmtId="0" fontId="24" fillId="0" borderId="32" xfId="0" applyFont="1" applyBorder="1" applyAlignment="1">
      <alignment horizontal="center" vertical="center" wrapText="1"/>
    </xf>
    <xf numFmtId="43" fontId="24" fillId="0" borderId="23" xfId="1" applyFont="1" applyBorder="1" applyAlignment="1">
      <alignment horizontal="center" vertical="center" wrapText="1"/>
    </xf>
    <xf numFmtId="0" fontId="25" fillId="0" borderId="34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44" fontId="25" fillId="0" borderId="1" xfId="84" applyFont="1" applyBorder="1" applyAlignment="1">
      <alignment horizontal="left" vertical="center" wrapText="1"/>
    </xf>
    <xf numFmtId="44" fontId="25" fillId="0" borderId="1" xfId="84" applyFont="1" applyBorder="1" applyAlignment="1">
      <alignment horizontal="center" vertical="center" wrapText="1"/>
    </xf>
    <xf numFmtId="9" fontId="25" fillId="0" borderId="1" xfId="0" applyNumberFormat="1" applyFont="1" applyBorder="1" applyAlignment="1">
      <alignment horizontal="center" vertical="center" wrapText="1"/>
    </xf>
    <xf numFmtId="44" fontId="25" fillId="0" borderId="1" xfId="84" applyFont="1" applyBorder="1" applyAlignment="1">
      <alignment horizontal="left" vertical="top" wrapText="1"/>
    </xf>
    <xf numFmtId="44" fontId="25" fillId="0" borderId="1" xfId="84" applyFont="1" applyBorder="1" applyAlignment="1">
      <alignment horizontal="center" vertical="top" wrapText="1"/>
    </xf>
    <xf numFmtId="0" fontId="25" fillId="0" borderId="37" xfId="0" applyFont="1" applyBorder="1" applyAlignment="1">
      <alignment horizontal="center" vertical="center" wrapText="1"/>
    </xf>
    <xf numFmtId="44" fontId="25" fillId="0" borderId="37" xfId="84" applyFont="1" applyFill="1" applyBorder="1" applyAlignment="1">
      <alignment horizontal="center" vertical="center" wrapText="1"/>
    </xf>
    <xf numFmtId="44" fontId="25" fillId="0" borderId="37" xfId="84" applyNumberFormat="1" applyFont="1" applyFill="1" applyBorder="1" applyAlignment="1">
      <alignment horizontal="center" vertical="center" wrapText="1"/>
    </xf>
    <xf numFmtId="0" fontId="24" fillId="38" borderId="0" xfId="0" applyFont="1" applyFill="1" applyBorder="1" applyAlignment="1">
      <alignment vertical="center"/>
    </xf>
    <xf numFmtId="0" fontId="25" fillId="38" borderId="0" xfId="0" applyFont="1" applyFill="1" applyBorder="1" applyAlignment="1">
      <alignment horizontal="center"/>
    </xf>
    <xf numFmtId="0" fontId="24" fillId="0" borderId="0" xfId="0" applyFont="1" applyBorder="1" applyAlignment="1">
      <alignment vertical="center"/>
    </xf>
    <xf numFmtId="0" fontId="25" fillId="0" borderId="0" xfId="0" applyFont="1" applyFill="1" applyBorder="1"/>
    <xf numFmtId="0" fontId="25" fillId="0" borderId="0" xfId="0" applyFont="1" applyFill="1" applyBorder="1" applyAlignment="1">
      <alignment horizontal="center"/>
    </xf>
    <xf numFmtId="0" fontId="24" fillId="34" borderId="0" xfId="0" applyFont="1" applyFill="1" applyBorder="1" applyAlignment="1">
      <alignment vertical="center"/>
    </xf>
    <xf numFmtId="0" fontId="25" fillId="34" borderId="0" xfId="0" applyFont="1" applyFill="1" applyBorder="1" applyAlignment="1">
      <alignment horizontal="center"/>
    </xf>
    <xf numFmtId="44" fontId="24" fillId="0" borderId="32" xfId="84" applyFont="1" applyBorder="1" applyAlignment="1">
      <alignment horizontal="center" vertical="center" wrapText="1"/>
    </xf>
    <xf numFmtId="10" fontId="25" fillId="0" borderId="1" xfId="0" applyNumberFormat="1" applyFont="1" applyFill="1" applyBorder="1" applyAlignment="1">
      <alignment horizontal="center" vertical="center" wrapText="1"/>
    </xf>
    <xf numFmtId="10" fontId="25" fillId="0" borderId="1" xfId="0" applyNumberFormat="1" applyFont="1" applyBorder="1" applyAlignment="1">
      <alignment horizontal="center" vertical="center" wrapText="1"/>
    </xf>
    <xf numFmtId="44" fontId="25" fillId="0" borderId="1" xfId="84" applyFont="1" applyFill="1" applyBorder="1" applyAlignment="1">
      <alignment horizontal="center" vertical="center" wrapText="1"/>
    </xf>
    <xf numFmtId="10" fontId="25" fillId="0" borderId="37" xfId="0" applyNumberFormat="1" applyFont="1" applyBorder="1" applyAlignment="1">
      <alignment horizontal="center" vertical="center" wrapText="1"/>
    </xf>
    <xf numFmtId="43" fontId="24" fillId="0" borderId="32" xfId="1" applyFont="1" applyBorder="1" applyAlignment="1">
      <alignment horizontal="center" vertical="center" wrapText="1"/>
    </xf>
    <xf numFmtId="10" fontId="25" fillId="33" borderId="1" xfId="0" applyNumberFormat="1" applyFont="1" applyFill="1" applyBorder="1" applyAlignment="1">
      <alignment horizontal="center" vertical="center" wrapText="1"/>
    </xf>
    <xf numFmtId="43" fontId="25" fillId="0" borderId="0" xfId="0" applyNumberFormat="1" applyFont="1" applyBorder="1"/>
    <xf numFmtId="0" fontId="25" fillId="34" borderId="0" xfId="0" applyFont="1" applyFill="1" applyBorder="1"/>
    <xf numFmtId="44" fontId="25" fillId="0" borderId="1" xfId="84" applyFont="1" applyBorder="1" applyAlignment="1">
      <alignment vertical="center" wrapText="1"/>
    </xf>
    <xf numFmtId="44" fontId="25" fillId="0" borderId="37" xfId="84" applyFont="1" applyBorder="1" applyAlignment="1">
      <alignment horizontal="center" vertical="center" wrapText="1"/>
    </xf>
    <xf numFmtId="0" fontId="25" fillId="0" borderId="0" xfId="0" applyFont="1" applyBorder="1" applyAlignment="1">
      <alignment vertical="center"/>
    </xf>
    <xf numFmtId="0" fontId="25" fillId="38" borderId="0" xfId="0" applyFont="1" applyFill="1" applyBorder="1"/>
    <xf numFmtId="0" fontId="30" fillId="0" borderId="1" xfId="0" applyFont="1" applyBorder="1"/>
    <xf numFmtId="0" fontId="25" fillId="0" borderId="1" xfId="0" applyFont="1" applyBorder="1" applyAlignment="1">
      <alignment vertical="center" wrapText="1"/>
    </xf>
    <xf numFmtId="43" fontId="24" fillId="0" borderId="32" xfId="1" applyFont="1" applyFill="1" applyBorder="1" applyAlignment="1">
      <alignment horizontal="center" vertical="center" wrapText="1"/>
    </xf>
    <xf numFmtId="0" fontId="34" fillId="0" borderId="0" xfId="0" applyFont="1" applyBorder="1"/>
    <xf numFmtId="8" fontId="25" fillId="0" borderId="37" xfId="0" applyNumberFormat="1" applyFont="1" applyBorder="1" applyAlignment="1">
      <alignment horizontal="center" vertical="center" wrapText="1"/>
    </xf>
    <xf numFmtId="0" fontId="24" fillId="37" borderId="0" xfId="0" applyFont="1" applyFill="1" applyBorder="1" applyAlignment="1">
      <alignment vertical="center"/>
    </xf>
    <xf numFmtId="0" fontId="25" fillId="37" borderId="0" xfId="0" applyFont="1" applyFill="1" applyBorder="1"/>
    <xf numFmtId="0" fontId="35" fillId="0" borderId="1" xfId="0" applyFont="1" applyBorder="1" applyAlignment="1">
      <alignment vertical="center" wrapText="1"/>
    </xf>
    <xf numFmtId="0" fontId="31" fillId="38" borderId="0" xfId="0" applyFont="1" applyFill="1" applyBorder="1" applyAlignment="1">
      <alignment vertical="center"/>
    </xf>
    <xf numFmtId="44" fontId="25" fillId="0" borderId="1" xfId="0" applyNumberFormat="1" applyFont="1" applyBorder="1" applyAlignment="1">
      <alignment vertical="center" wrapText="1"/>
    </xf>
    <xf numFmtId="43" fontId="25" fillId="0" borderId="1" xfId="1" applyFont="1" applyBorder="1" applyAlignment="1">
      <alignment horizontal="center" vertical="center" wrapText="1"/>
    </xf>
    <xf numFmtId="43" fontId="25" fillId="0" borderId="37" xfId="1" applyFont="1" applyBorder="1" applyAlignment="1">
      <alignment horizontal="center" vertical="center" wrapText="1"/>
    </xf>
    <xf numFmtId="0" fontId="24" fillId="0" borderId="34" xfId="0" applyFont="1" applyBorder="1" applyAlignment="1">
      <alignment horizontal="center" vertical="center" wrapText="1"/>
    </xf>
    <xf numFmtId="43" fontId="25" fillId="0" borderId="1" xfId="1" applyFont="1" applyFill="1" applyBorder="1" applyAlignment="1">
      <alignment horizontal="center" vertical="center" wrapText="1"/>
    </xf>
    <xf numFmtId="44" fontId="29" fillId="0" borderId="37" xfId="84" applyFont="1" applyFill="1" applyBorder="1"/>
    <xf numFmtId="44" fontId="27" fillId="0" borderId="37" xfId="84" applyFont="1" applyFill="1" applyBorder="1"/>
    <xf numFmtId="0" fontId="33" fillId="38" borderId="39" xfId="0" applyFont="1" applyFill="1" applyBorder="1" applyAlignment="1"/>
    <xf numFmtId="0" fontId="27" fillId="37" borderId="32" xfId="0" applyFont="1" applyFill="1" applyBorder="1" applyAlignment="1">
      <alignment horizontal="center" vertical="center"/>
    </xf>
    <xf numFmtId="0" fontId="27" fillId="37" borderId="32" xfId="0" applyFont="1" applyFill="1" applyBorder="1" applyAlignment="1">
      <alignment horizontal="center" vertical="center" wrapText="1"/>
    </xf>
    <xf numFmtId="43" fontId="27" fillId="37" borderId="32" xfId="0" applyNumberFormat="1" applyFont="1" applyFill="1" applyBorder="1" applyAlignment="1">
      <alignment horizontal="center" vertical="center" wrapText="1"/>
    </xf>
    <xf numFmtId="0" fontId="25" fillId="0" borderId="34" xfId="0" applyFont="1" applyBorder="1" applyAlignment="1">
      <alignment vertical="center"/>
    </xf>
    <xf numFmtId="0" fontId="25" fillId="35" borderId="1" xfId="0" applyFont="1" applyFill="1" applyBorder="1" applyAlignment="1">
      <alignment vertical="center"/>
    </xf>
    <xf numFmtId="0" fontId="25" fillId="35" borderId="1" xfId="0" applyFont="1" applyFill="1" applyBorder="1" applyAlignment="1">
      <alignment horizontal="center" vertical="center"/>
    </xf>
    <xf numFmtId="0" fontId="25" fillId="35" borderId="1" xfId="0" applyFont="1" applyFill="1" applyBorder="1" applyAlignment="1">
      <alignment vertical="center" wrapText="1"/>
    </xf>
    <xf numFmtId="0" fontId="24" fillId="0" borderId="1" xfId="0" applyFont="1" applyBorder="1" applyAlignment="1">
      <alignment vertical="center"/>
    </xf>
    <xf numFmtId="0" fontId="24" fillId="0" borderId="1" xfId="0" applyFont="1" applyBorder="1" applyAlignment="1">
      <alignment horizontal="center" vertical="center"/>
    </xf>
    <xf numFmtId="0" fontId="25" fillId="0" borderId="1" xfId="0" applyFont="1" applyFill="1" applyBorder="1" applyAlignment="1">
      <alignment horizontal="left" vertical="center" wrapText="1"/>
    </xf>
    <xf numFmtId="0" fontId="36" fillId="35" borderId="0" xfId="10" applyFont="1" applyFill="1" applyBorder="1" applyAlignment="1">
      <alignment vertical="center"/>
    </xf>
    <xf numFmtId="0" fontId="40" fillId="35" borderId="0" xfId="0" applyFont="1" applyFill="1" applyAlignment="1">
      <alignment horizontal="left"/>
    </xf>
    <xf numFmtId="0" fontId="38" fillId="46" borderId="1" xfId="0" applyFont="1" applyFill="1" applyBorder="1" applyAlignment="1">
      <alignment horizontal="center" vertical="center"/>
    </xf>
    <xf numFmtId="0" fontId="39" fillId="46" borderId="1" xfId="0" applyFont="1" applyFill="1" applyBorder="1" applyAlignment="1">
      <alignment horizontal="center" vertical="center" wrapText="1"/>
    </xf>
    <xf numFmtId="0" fontId="39" fillId="46" borderId="13" xfId="0" applyFont="1" applyFill="1" applyBorder="1" applyAlignment="1">
      <alignment horizontal="center" vertical="center" wrapText="1"/>
    </xf>
    <xf numFmtId="44" fontId="41" fillId="0" borderId="13" xfId="84" applyFont="1" applyFill="1" applyBorder="1" applyAlignment="1">
      <alignment horizontal="left" shrinkToFit="1"/>
    </xf>
    <xf numFmtId="0" fontId="40" fillId="0" borderId="43" xfId="0" applyFont="1" applyFill="1" applyBorder="1" applyAlignment="1">
      <alignment horizontal="left" wrapText="1"/>
    </xf>
    <xf numFmtId="44" fontId="41" fillId="0" borderId="13" xfId="84" applyFont="1" applyFill="1" applyBorder="1" applyAlignment="1">
      <alignment horizontal="left" vertical="center" shrinkToFit="1"/>
    </xf>
    <xf numFmtId="0" fontId="23" fillId="35" borderId="0" xfId="0" applyFont="1" applyFill="1" applyAlignment="1">
      <alignment horizontal="left" vertical="center"/>
    </xf>
    <xf numFmtId="44" fontId="23" fillId="35" borderId="1" xfId="84" applyFont="1" applyFill="1" applyBorder="1" applyAlignment="1">
      <alignment horizontal="left"/>
    </xf>
    <xf numFmtId="44" fontId="39" fillId="46" borderId="1" xfId="0" applyNumberFormat="1" applyFont="1" applyFill="1" applyBorder="1" applyAlignment="1">
      <alignment horizontal="center" vertical="center" wrapText="1"/>
    </xf>
    <xf numFmtId="44" fontId="25" fillId="0" borderId="1" xfId="84" applyFont="1" applyFill="1" applyBorder="1" applyAlignment="1">
      <alignment vertical="center" wrapText="1"/>
    </xf>
    <xf numFmtId="0" fontId="39" fillId="35" borderId="1" xfId="0" applyFont="1" applyFill="1" applyBorder="1" applyAlignment="1">
      <alignment horizontal="center" vertical="center" wrapText="1"/>
    </xf>
    <xf numFmtId="9" fontId="40" fillId="0" borderId="13" xfId="0" applyNumberFormat="1" applyFont="1" applyFill="1" applyBorder="1" applyAlignment="1">
      <alignment horizontal="center" vertical="center" wrapText="1"/>
    </xf>
    <xf numFmtId="0" fontId="40" fillId="0" borderId="43" xfId="0" applyFont="1" applyFill="1" applyBorder="1" applyAlignment="1">
      <alignment horizontal="center" wrapText="1"/>
    </xf>
    <xf numFmtId="9" fontId="40" fillId="0" borderId="43" xfId="85" applyFont="1" applyFill="1" applyBorder="1" applyAlignment="1">
      <alignment horizontal="left" wrapText="1"/>
    </xf>
    <xf numFmtId="10" fontId="40" fillId="0" borderId="46" xfId="0" applyNumberFormat="1" applyFont="1" applyFill="1" applyBorder="1" applyAlignment="1">
      <alignment horizontal="center" wrapText="1"/>
    </xf>
    <xf numFmtId="10" fontId="40" fillId="0" borderId="47" xfId="85" applyNumberFormat="1" applyFont="1" applyFill="1" applyBorder="1" applyAlignment="1">
      <alignment horizontal="center" wrapText="1"/>
    </xf>
    <xf numFmtId="10" fontId="39" fillId="35" borderId="44" xfId="85" applyNumberFormat="1" applyFont="1" applyFill="1" applyBorder="1" applyAlignment="1">
      <alignment horizontal="center" wrapText="1"/>
    </xf>
    <xf numFmtId="44" fontId="40" fillId="0" borderId="45" xfId="84" applyFont="1" applyFill="1" applyBorder="1" applyAlignment="1">
      <alignment horizontal="center" wrapText="1"/>
    </xf>
    <xf numFmtId="44" fontId="40" fillId="0" borderId="46" xfId="84" applyFont="1" applyFill="1" applyBorder="1" applyAlignment="1">
      <alignment horizontal="center"/>
    </xf>
    <xf numFmtId="44" fontId="40" fillId="0" borderId="46" xfId="84" applyFont="1" applyFill="1" applyBorder="1" applyAlignment="1">
      <alignment horizontal="center" wrapText="1"/>
    </xf>
    <xf numFmtId="10" fontId="40" fillId="0" borderId="48" xfId="0" applyNumberFormat="1" applyFont="1" applyFill="1" applyBorder="1" applyAlignment="1">
      <alignment horizontal="center" wrapText="1"/>
    </xf>
    <xf numFmtId="10" fontId="40" fillId="0" borderId="48" xfId="85" applyNumberFormat="1" applyFont="1" applyFill="1" applyBorder="1" applyAlignment="1">
      <alignment horizontal="center" wrapText="1"/>
    </xf>
    <xf numFmtId="0" fontId="40" fillId="0" borderId="48" xfId="0" applyFont="1" applyFill="1" applyBorder="1" applyAlignment="1">
      <alignment horizontal="center" wrapText="1"/>
    </xf>
    <xf numFmtId="10" fontId="40" fillId="0" borderId="1" xfId="85" applyNumberFormat="1" applyFont="1" applyFill="1" applyBorder="1" applyAlignment="1">
      <alignment horizontal="center" wrapText="1"/>
    </xf>
    <xf numFmtId="10" fontId="40" fillId="0" borderId="1" xfId="85" applyNumberFormat="1" applyFont="1" applyFill="1" applyBorder="1" applyAlignment="1">
      <alignment horizontal="center"/>
    </xf>
    <xf numFmtId="10" fontId="40" fillId="0" borderId="1" xfId="0" applyNumberFormat="1" applyFont="1" applyFill="1" applyBorder="1" applyAlignment="1">
      <alignment horizontal="center" wrapText="1"/>
    </xf>
    <xf numFmtId="10" fontId="39" fillId="35" borderId="1" xfId="85" applyNumberFormat="1" applyFont="1" applyFill="1" applyBorder="1" applyAlignment="1">
      <alignment horizontal="center" wrapText="1"/>
    </xf>
    <xf numFmtId="10" fontId="39" fillId="35" borderId="14" xfId="85" applyNumberFormat="1" applyFont="1" applyFill="1" applyBorder="1" applyAlignment="1">
      <alignment horizontal="center" wrapText="1"/>
    </xf>
    <xf numFmtId="0" fontId="40" fillId="0" borderId="50" xfId="0" applyFont="1" applyFill="1" applyBorder="1" applyAlignment="1">
      <alignment horizontal="left" wrapText="1"/>
    </xf>
    <xf numFmtId="43" fontId="25" fillId="0" borderId="0" xfId="0" applyNumberFormat="1" applyFont="1" applyBorder="1" applyAlignment="1"/>
    <xf numFmtId="0" fontId="25" fillId="35" borderId="1" xfId="84" applyNumberFormat="1" applyFont="1" applyFill="1" applyBorder="1" applyAlignment="1">
      <alignment horizontal="center" vertical="center"/>
    </xf>
    <xf numFmtId="0" fontId="24" fillId="34" borderId="0" xfId="0" applyFont="1" applyFill="1" applyBorder="1" applyAlignment="1">
      <alignment vertical="center" wrapText="1"/>
    </xf>
    <xf numFmtId="0" fontId="27" fillId="36" borderId="37" xfId="0" applyFont="1" applyFill="1" applyBorder="1" applyAlignment="1">
      <alignment horizontal="center"/>
    </xf>
    <xf numFmtId="0" fontId="33" fillId="38" borderId="37" xfId="0" applyFont="1" applyFill="1" applyBorder="1" applyAlignment="1">
      <alignment horizontal="center"/>
    </xf>
    <xf numFmtId="0" fontId="25" fillId="35" borderId="0" xfId="0" applyFont="1" applyFill="1" applyAlignment="1">
      <alignment horizontal="left"/>
    </xf>
    <xf numFmtId="44" fontId="30" fillId="35" borderId="0" xfId="84" applyFont="1" applyFill="1" applyBorder="1" applyAlignment="1">
      <alignment horizontal="left" shrinkToFit="1"/>
    </xf>
    <xf numFmtId="44" fontId="30" fillId="35" borderId="0" xfId="84" applyFont="1" applyFill="1" applyBorder="1" applyAlignment="1">
      <alignment horizontal="left" vertical="center" shrinkToFit="1"/>
    </xf>
    <xf numFmtId="0" fontId="25" fillId="35" borderId="0" xfId="0" applyFont="1" applyFill="1" applyAlignment="1">
      <alignment horizontal="left" wrapText="1"/>
    </xf>
    <xf numFmtId="0" fontId="25" fillId="35" borderId="0" xfId="0" applyFont="1" applyFill="1" applyAlignment="1">
      <alignment horizontal="center"/>
    </xf>
    <xf numFmtId="0" fontId="25" fillId="35" borderId="0" xfId="0" applyFont="1" applyFill="1" applyBorder="1" applyAlignment="1">
      <alignment horizontal="center"/>
    </xf>
    <xf numFmtId="0" fontId="25" fillId="0" borderId="1" xfId="0" applyFont="1" applyBorder="1" applyAlignment="1">
      <alignment horizontal="left" wrapText="1"/>
    </xf>
    <xf numFmtId="0" fontId="31" fillId="47" borderId="0" xfId="14" applyFont="1" applyFill="1" applyBorder="1" applyAlignment="1">
      <alignment vertical="center"/>
    </xf>
    <xf numFmtId="0" fontId="31" fillId="48" borderId="0" xfId="14" applyFont="1" applyFill="1" applyBorder="1" applyAlignment="1">
      <alignment vertical="center"/>
    </xf>
    <xf numFmtId="0" fontId="31" fillId="49" borderId="0" xfId="14" applyFont="1" applyFill="1" applyBorder="1" applyAlignment="1">
      <alignment vertical="center"/>
    </xf>
    <xf numFmtId="0" fontId="31" fillId="50" borderId="0" xfId="14" applyFont="1" applyFill="1" applyBorder="1" applyAlignment="1">
      <alignment vertical="center"/>
    </xf>
    <xf numFmtId="0" fontId="31" fillId="51" borderId="0" xfId="14" applyFont="1" applyFill="1" applyBorder="1" applyAlignment="1">
      <alignment vertical="center"/>
    </xf>
    <xf numFmtId="0" fontId="31" fillId="52" borderId="0" xfId="14" applyFont="1" applyFill="1" applyBorder="1" applyAlignment="1">
      <alignment vertical="center"/>
    </xf>
    <xf numFmtId="0" fontId="43" fillId="0" borderId="34" xfId="0" applyFont="1" applyBorder="1" applyAlignment="1">
      <alignment horizontal="center" vertical="center" wrapText="1"/>
    </xf>
    <xf numFmtId="8" fontId="43" fillId="0" borderId="1" xfId="0" applyNumberFormat="1" applyFont="1" applyBorder="1" applyAlignment="1">
      <alignment horizontal="center" vertical="center" wrapText="1"/>
    </xf>
    <xf numFmtId="44" fontId="43" fillId="0" borderId="1" xfId="1" applyNumberFormat="1" applyFont="1" applyFill="1" applyBorder="1" applyAlignment="1">
      <alignment horizontal="center" vertical="center" wrapText="1"/>
    </xf>
    <xf numFmtId="44" fontId="43" fillId="0" borderId="1" xfId="84" applyFont="1" applyFill="1" applyBorder="1" applyAlignment="1">
      <alignment horizontal="center" vertical="center" wrapText="1"/>
    </xf>
    <xf numFmtId="0" fontId="30" fillId="34" borderId="1" xfId="0" applyFont="1" applyFill="1" applyBorder="1"/>
    <xf numFmtId="0" fontId="46" fillId="34" borderId="1" xfId="0" applyFont="1" applyFill="1" applyBorder="1"/>
    <xf numFmtId="0" fontId="14" fillId="35" borderId="0" xfId="10" applyFont="1" applyFill="1" applyBorder="1" applyAlignment="1">
      <alignment vertical="center"/>
    </xf>
    <xf numFmtId="0" fontId="23" fillId="35" borderId="22" xfId="0" applyFont="1" applyFill="1" applyBorder="1" applyAlignment="1"/>
    <xf numFmtId="0" fontId="23" fillId="35" borderId="0" xfId="0" applyFont="1" applyFill="1" applyBorder="1" applyAlignment="1"/>
    <xf numFmtId="0" fontId="23" fillId="35" borderId="22" xfId="0" applyFont="1" applyFill="1" applyBorder="1" applyAlignment="1">
      <alignment vertical="top" wrapText="1"/>
    </xf>
    <xf numFmtId="0" fontId="23" fillId="35" borderId="0" xfId="0" applyFont="1" applyFill="1" applyBorder="1" applyAlignment="1">
      <alignment vertical="top"/>
    </xf>
    <xf numFmtId="0" fontId="23" fillId="35" borderId="22" xfId="0" applyFont="1" applyFill="1" applyBorder="1" applyAlignment="1">
      <alignment vertical="top"/>
    </xf>
    <xf numFmtId="44" fontId="25" fillId="35" borderId="0" xfId="0" applyNumberFormat="1" applyFont="1" applyFill="1" applyAlignment="1">
      <alignment horizontal="left"/>
    </xf>
    <xf numFmtId="0" fontId="31" fillId="35" borderId="0" xfId="10" applyFont="1" applyFill="1" applyBorder="1" applyAlignment="1">
      <alignment vertical="center"/>
    </xf>
    <xf numFmtId="0" fontId="47" fillId="35" borderId="0" xfId="10" applyFont="1" applyFill="1" applyBorder="1" applyAlignment="1">
      <alignment vertical="center"/>
    </xf>
    <xf numFmtId="0" fontId="27" fillId="35" borderId="0" xfId="0" applyFont="1" applyFill="1" applyBorder="1" applyAlignment="1">
      <alignment vertical="center" wrapText="1"/>
    </xf>
    <xf numFmtId="0" fontId="29" fillId="35" borderId="0" xfId="0" applyFont="1" applyFill="1" applyAlignment="1">
      <alignment horizontal="left"/>
    </xf>
    <xf numFmtId="0" fontId="27" fillId="35" borderId="0" xfId="0" applyFont="1" applyFill="1" applyBorder="1" applyAlignment="1">
      <alignment horizontal="center" vertical="center" wrapText="1"/>
    </xf>
    <xf numFmtId="44" fontId="27" fillId="35" borderId="0" xfId="0" applyNumberFormat="1" applyFont="1" applyFill="1" applyBorder="1" applyAlignment="1">
      <alignment horizontal="center" vertical="center" wrapText="1"/>
    </xf>
    <xf numFmtId="0" fontId="25" fillId="35" borderId="0" xfId="0" applyFont="1" applyFill="1" applyAlignment="1">
      <alignment horizontal="left" vertical="center"/>
    </xf>
    <xf numFmtId="0" fontId="25" fillId="35" borderId="17" xfId="0" applyFont="1" applyFill="1" applyBorder="1" applyAlignment="1">
      <alignment horizontal="justify" vertical="center" wrapText="1"/>
    </xf>
    <xf numFmtId="0" fontId="25" fillId="35" borderId="2" xfId="0" applyFont="1" applyFill="1" applyBorder="1" applyAlignment="1">
      <alignment horizontal="justify" vertical="center" wrapText="1"/>
    </xf>
    <xf numFmtId="0" fontId="25" fillId="35" borderId="1" xfId="0" applyFont="1" applyFill="1" applyBorder="1" applyAlignment="1">
      <alignment horizontal="justify" vertical="center" wrapText="1"/>
    </xf>
    <xf numFmtId="0" fontId="25" fillId="35" borderId="1" xfId="0" applyFont="1" applyFill="1" applyBorder="1" applyAlignment="1">
      <alignment horizontal="left" vertical="center" wrapText="1"/>
    </xf>
    <xf numFmtId="44" fontId="25" fillId="35" borderId="0" xfId="84" applyFont="1" applyFill="1" applyBorder="1" applyAlignment="1">
      <alignment horizontal="left"/>
    </xf>
    <xf numFmtId="0" fontId="25" fillId="35" borderId="0" xfId="0" applyFont="1" applyFill="1" applyBorder="1" applyAlignment="1">
      <alignment horizontal="left"/>
    </xf>
    <xf numFmtId="44" fontId="27" fillId="35" borderId="0" xfId="84" applyFont="1" applyFill="1" applyBorder="1" applyAlignment="1">
      <alignment vertical="center" shrinkToFit="1"/>
    </xf>
    <xf numFmtId="0" fontId="28" fillId="37" borderId="41" xfId="0" applyFont="1" applyFill="1" applyBorder="1" applyAlignment="1">
      <alignment horizontal="center" vertical="center" wrapText="1"/>
    </xf>
    <xf numFmtId="0" fontId="28" fillId="37" borderId="42" xfId="0" applyFont="1" applyFill="1" applyBorder="1" applyAlignment="1">
      <alignment horizontal="center" vertical="center" wrapText="1"/>
    </xf>
    <xf numFmtId="0" fontId="28" fillId="37" borderId="1" xfId="0" applyFont="1" applyFill="1" applyBorder="1" applyAlignment="1">
      <alignment horizontal="center" vertical="center" wrapText="1"/>
    </xf>
    <xf numFmtId="0" fontId="25" fillId="0" borderId="1" xfId="0" applyFont="1" applyBorder="1"/>
    <xf numFmtId="0" fontId="25" fillId="0" borderId="1" xfId="0" applyFont="1" applyBorder="1" applyAlignment="1">
      <alignment horizontal="center"/>
    </xf>
    <xf numFmtId="0" fontId="25" fillId="0" borderId="2" xfId="0" applyFont="1" applyBorder="1" applyAlignment="1">
      <alignment horizontal="center"/>
    </xf>
    <xf numFmtId="44" fontId="28" fillId="35" borderId="0" xfId="84" applyFont="1" applyFill="1" applyBorder="1" applyAlignment="1">
      <alignment shrinkToFit="1"/>
    </xf>
    <xf numFmtId="0" fontId="31" fillId="35" borderId="0" xfId="0" applyFont="1" applyFill="1" applyBorder="1" applyAlignment="1">
      <alignment vertical="center" wrapText="1"/>
    </xf>
    <xf numFmtId="0" fontId="25" fillId="35" borderId="0" xfId="0" applyFont="1" applyFill="1" applyBorder="1" applyAlignment="1">
      <alignment vertical="top" wrapText="1"/>
    </xf>
    <xf numFmtId="0" fontId="24" fillId="0" borderId="1" xfId="0" applyFont="1" applyBorder="1" applyAlignment="1">
      <alignment horizontal="center"/>
    </xf>
    <xf numFmtId="44" fontId="39" fillId="46" borderId="1" xfId="84" applyFont="1" applyFill="1" applyBorder="1" applyAlignment="1">
      <alignment vertical="center" shrinkToFit="1"/>
    </xf>
    <xf numFmtId="44" fontId="25" fillId="0" borderId="1" xfId="84" applyFont="1" applyFill="1" applyBorder="1" applyAlignment="1">
      <alignment horizontal="left" vertical="center" wrapText="1"/>
    </xf>
    <xf numFmtId="0" fontId="25" fillId="35" borderId="0" xfId="0" applyFont="1" applyFill="1" applyBorder="1" applyAlignment="1">
      <alignment horizontal="left" wrapText="1"/>
    </xf>
    <xf numFmtId="0" fontId="24" fillId="35" borderId="0" xfId="0" applyFont="1" applyFill="1" applyBorder="1" applyAlignment="1">
      <alignment horizontal="left" vertical="center" wrapText="1"/>
    </xf>
    <xf numFmtId="0" fontId="24" fillId="35" borderId="0" xfId="0" applyFont="1" applyFill="1" applyBorder="1" applyAlignment="1">
      <alignment horizontal="left" vertical="center"/>
    </xf>
    <xf numFmtId="0" fontId="24" fillId="37" borderId="0" xfId="0" applyFont="1" applyFill="1" applyBorder="1" applyAlignment="1">
      <alignment horizontal="center" vertical="center"/>
    </xf>
    <xf numFmtId="44" fontId="25" fillId="0" borderId="1" xfId="84" applyFont="1" applyFill="1" applyBorder="1" applyAlignment="1">
      <alignment horizontal="center" vertical="center" wrapText="1"/>
    </xf>
    <xf numFmtId="43" fontId="27" fillId="37" borderId="1" xfId="0" applyNumberFormat="1" applyFont="1" applyFill="1" applyBorder="1" applyAlignment="1">
      <alignment horizontal="center" vertical="center" wrapText="1"/>
    </xf>
    <xf numFmtId="0" fontId="25" fillId="0" borderId="0" xfId="0" applyFont="1" applyBorder="1" applyAlignment="1">
      <alignment horizontal="center"/>
    </xf>
    <xf numFmtId="0" fontId="24" fillId="0" borderId="0" xfId="0" applyFont="1" applyFill="1" applyBorder="1" applyAlignment="1">
      <alignment horizontal="left" vertical="center"/>
    </xf>
    <xf numFmtId="0" fontId="25" fillId="0" borderId="0" xfId="0" applyFont="1" applyFill="1" applyBorder="1" applyAlignment="1">
      <alignment horizontal="left" wrapText="1"/>
    </xf>
    <xf numFmtId="0" fontId="38" fillId="46" borderId="18" xfId="0" applyFont="1" applyFill="1" applyBorder="1" applyAlignment="1">
      <alignment horizontal="center" vertical="center"/>
    </xf>
    <xf numFmtId="0" fontId="38" fillId="46" borderId="19" xfId="0" applyFont="1" applyFill="1" applyBorder="1" applyAlignment="1">
      <alignment horizontal="center" vertical="center"/>
    </xf>
    <xf numFmtId="0" fontId="39" fillId="46" borderId="18" xfId="0" applyFont="1" applyFill="1" applyBorder="1" applyAlignment="1">
      <alignment horizontal="center" vertical="center" wrapText="1"/>
    </xf>
    <xf numFmtId="0" fontId="39" fillId="46" borderId="19" xfId="0" applyFont="1" applyFill="1" applyBorder="1" applyAlignment="1">
      <alignment horizontal="center" vertical="center" wrapText="1"/>
    </xf>
    <xf numFmtId="0" fontId="39" fillId="46" borderId="23" xfId="0" applyFont="1" applyFill="1" applyBorder="1" applyAlignment="1">
      <alignment horizontal="center" vertical="center" wrapText="1"/>
    </xf>
    <xf numFmtId="0" fontId="23" fillId="35" borderId="0" xfId="0" applyFont="1" applyFill="1" applyAlignment="1">
      <alignment horizontal="left"/>
    </xf>
    <xf numFmtId="0" fontId="39" fillId="46" borderId="2" xfId="0" applyFont="1" applyFill="1" applyBorder="1" applyAlignment="1">
      <alignment horizontal="center" vertical="center" wrapText="1"/>
    </xf>
    <xf numFmtId="0" fontId="25" fillId="35" borderId="13" xfId="0" applyFont="1" applyFill="1" applyBorder="1" applyAlignment="1">
      <alignment vertical="center"/>
    </xf>
    <xf numFmtId="43" fontId="27" fillId="37" borderId="13" xfId="0" applyNumberFormat="1" applyFont="1" applyFill="1" applyBorder="1" applyAlignment="1">
      <alignment horizontal="center" vertical="center" wrapText="1"/>
    </xf>
    <xf numFmtId="44" fontId="25" fillId="35" borderId="1" xfId="84" applyFont="1" applyFill="1" applyBorder="1" applyAlignment="1">
      <alignment horizontal="center" vertical="center"/>
    </xf>
    <xf numFmtId="43" fontId="25" fillId="0" borderId="1" xfId="0" applyNumberFormat="1" applyFont="1" applyBorder="1" applyAlignment="1">
      <alignment horizontal="center" vertical="center"/>
    </xf>
    <xf numFmtId="44" fontId="24" fillId="0" borderId="1" xfId="84" applyFont="1" applyFill="1" applyBorder="1" applyAlignment="1">
      <alignment horizontal="center" vertical="center"/>
    </xf>
    <xf numFmtId="8" fontId="25" fillId="35" borderId="1" xfId="84" applyNumberFormat="1" applyFont="1" applyFill="1" applyBorder="1" applyAlignment="1">
      <alignment vertical="center"/>
    </xf>
    <xf numFmtId="8" fontId="25" fillId="35" borderId="1" xfId="0" applyNumberFormat="1" applyFont="1" applyFill="1" applyBorder="1" applyAlignment="1">
      <alignment vertical="center"/>
    </xf>
    <xf numFmtId="44" fontId="25" fillId="0" borderId="0" xfId="0" applyNumberFormat="1" applyFont="1" applyBorder="1"/>
    <xf numFmtId="0" fontId="31" fillId="53" borderId="0" xfId="14" applyFont="1" applyFill="1" applyBorder="1" applyAlignment="1">
      <alignment vertical="center"/>
    </xf>
    <xf numFmtId="0" fontId="33" fillId="39" borderId="0" xfId="30" applyFont="1" applyFill="1" applyBorder="1" applyAlignment="1">
      <alignment horizontal="center" vertical="center" wrapText="1"/>
    </xf>
    <xf numFmtId="0" fontId="40" fillId="0" borderId="53" xfId="0" applyFont="1" applyFill="1" applyBorder="1" applyAlignment="1">
      <alignment horizontal="center" vertical="center" wrapText="1"/>
    </xf>
    <xf numFmtId="0" fontId="40" fillId="0" borderId="54" xfId="0" applyFont="1" applyFill="1" applyBorder="1" applyAlignment="1">
      <alignment horizontal="center" vertical="center" wrapText="1"/>
    </xf>
    <xf numFmtId="0" fontId="41" fillId="0" borderId="18" xfId="84" applyNumberFormat="1" applyFont="1" applyFill="1" applyBorder="1" applyAlignment="1">
      <alignment horizontal="center" vertical="center" shrinkToFit="1"/>
    </xf>
    <xf numFmtId="0" fontId="40" fillId="0" borderId="54" xfId="0" applyNumberFormat="1" applyFont="1" applyFill="1" applyBorder="1" applyAlignment="1">
      <alignment horizontal="center" vertical="center" wrapText="1"/>
    </xf>
    <xf numFmtId="0" fontId="38" fillId="46" borderId="1" xfId="0" applyFont="1" applyFill="1" applyBorder="1" applyAlignment="1">
      <alignment vertical="center"/>
    </xf>
    <xf numFmtId="0" fontId="39" fillId="35" borderId="0" xfId="0" applyFont="1" applyFill="1" applyBorder="1" applyAlignment="1">
      <alignment horizontal="center" vertical="center" wrapText="1"/>
    </xf>
    <xf numFmtId="44" fontId="23" fillId="35" borderId="0" xfId="0" applyNumberFormat="1" applyFont="1" applyFill="1" applyAlignment="1">
      <alignment horizontal="center"/>
    </xf>
    <xf numFmtId="0" fontId="26" fillId="54" borderId="0" xfId="52" applyFont="1" applyFill="1" applyBorder="1" applyAlignment="1">
      <alignment horizontal="center" vertical="center" wrapText="1"/>
    </xf>
    <xf numFmtId="0" fontId="31" fillId="55" borderId="0" xfId="14" applyFont="1" applyFill="1" applyBorder="1" applyAlignment="1">
      <alignment vertical="center"/>
    </xf>
    <xf numFmtId="0" fontId="31" fillId="56" borderId="0" xfId="14" applyFont="1" applyFill="1" applyBorder="1" applyAlignment="1">
      <alignment vertical="center"/>
    </xf>
    <xf numFmtId="0" fontId="26" fillId="57" borderId="0" xfId="52" applyFont="1" applyFill="1" applyBorder="1" applyAlignment="1">
      <alignment horizontal="center" vertical="center" wrapText="1"/>
    </xf>
    <xf numFmtId="0" fontId="31" fillId="58" borderId="0" xfId="14" applyFont="1" applyFill="1" applyBorder="1" applyAlignment="1">
      <alignment vertical="center"/>
    </xf>
    <xf numFmtId="0" fontId="26" fillId="59" borderId="0" xfId="52" applyFont="1" applyFill="1" applyBorder="1" applyAlignment="1">
      <alignment horizontal="center" vertical="center" wrapText="1"/>
    </xf>
    <xf numFmtId="0" fontId="31" fillId="60" borderId="0" xfId="14" applyFont="1" applyFill="1" applyBorder="1" applyAlignment="1">
      <alignment vertical="center"/>
    </xf>
    <xf numFmtId="0" fontId="26" fillId="61" borderId="0" xfId="52" applyFont="1" applyFill="1" applyBorder="1" applyAlignment="1">
      <alignment horizontal="center" vertical="center" wrapText="1"/>
    </xf>
    <xf numFmtId="44" fontId="38" fillId="46" borderId="1" xfId="0" applyNumberFormat="1" applyFont="1" applyFill="1" applyBorder="1" applyAlignment="1">
      <alignment vertical="center"/>
    </xf>
    <xf numFmtId="44" fontId="41" fillId="0" borderId="18" xfId="84" applyNumberFormat="1" applyFont="1" applyFill="1" applyBorder="1" applyAlignment="1">
      <alignment horizontal="left" vertical="center" shrinkToFit="1"/>
    </xf>
    <xf numFmtId="44" fontId="40" fillId="0" borderId="54" xfId="0" applyNumberFormat="1" applyFont="1" applyFill="1" applyBorder="1" applyAlignment="1">
      <alignment horizontal="left" vertical="center" wrapText="1"/>
    </xf>
    <xf numFmtId="44" fontId="38" fillId="46" borderId="1" xfId="0" applyNumberFormat="1" applyFont="1" applyFill="1" applyBorder="1" applyAlignment="1">
      <alignment horizontal="left" vertical="center"/>
    </xf>
    <xf numFmtId="0" fontId="40" fillId="46" borderId="1" xfId="0" applyNumberFormat="1" applyFont="1" applyFill="1" applyBorder="1" applyAlignment="1">
      <alignment horizontal="center" vertical="center" wrapText="1"/>
    </xf>
    <xf numFmtId="44" fontId="41" fillId="0" borderId="1" xfId="84" applyNumberFormat="1" applyFont="1" applyFill="1" applyBorder="1" applyAlignment="1">
      <alignment vertical="center" shrinkToFit="1"/>
    </xf>
    <xf numFmtId="0" fontId="39" fillId="46" borderId="17" xfId="0" applyFont="1" applyFill="1" applyBorder="1" applyAlignment="1">
      <alignment horizontal="center" vertical="center" wrapText="1"/>
    </xf>
    <xf numFmtId="8" fontId="26" fillId="0" borderId="1" xfId="84" applyNumberFormat="1" applyFont="1" applyFill="1" applyBorder="1" applyAlignment="1" applyProtection="1">
      <alignment horizontal="center" vertical="center"/>
      <protection locked="0"/>
    </xf>
    <xf numFmtId="8" fontId="26" fillId="0" borderId="1" xfId="84" applyNumberFormat="1" applyFont="1" applyFill="1" applyBorder="1" applyAlignment="1">
      <alignment horizontal="center" vertical="center"/>
    </xf>
    <xf numFmtId="0" fontId="24" fillId="38" borderId="23" xfId="0" applyFont="1" applyFill="1" applyBorder="1" applyAlignment="1">
      <alignment vertical="center"/>
    </xf>
    <xf numFmtId="0" fontId="25" fillId="38" borderId="23" xfId="0" applyFont="1" applyFill="1" applyBorder="1" applyAlignment="1">
      <alignment horizontal="center"/>
    </xf>
    <xf numFmtId="43" fontId="25" fillId="0" borderId="1" xfId="0" applyNumberFormat="1" applyFont="1" applyBorder="1" applyAlignment="1"/>
    <xf numFmtId="44" fontId="25" fillId="35" borderId="1" xfId="84" applyFont="1" applyFill="1" applyBorder="1" applyAlignment="1">
      <alignment horizontal="center" vertical="center" wrapText="1"/>
    </xf>
    <xf numFmtId="43" fontId="27" fillId="37" borderId="24" xfId="0" applyNumberFormat="1" applyFont="1" applyFill="1" applyBorder="1" applyAlignment="1">
      <alignment horizontal="center" vertical="center" wrapText="1"/>
    </xf>
    <xf numFmtId="14" fontId="25" fillId="0" borderId="1" xfId="0" applyNumberFormat="1" applyFont="1" applyBorder="1" applyAlignment="1">
      <alignment horizontal="center"/>
    </xf>
    <xf numFmtId="0" fontId="23" fillId="46" borderId="1" xfId="0" applyFont="1" applyFill="1" applyBorder="1" applyAlignment="1">
      <alignment horizontal="left"/>
    </xf>
    <xf numFmtId="44" fontId="23" fillId="46" borderId="1" xfId="0" applyNumberFormat="1" applyFont="1" applyFill="1" applyBorder="1" applyAlignment="1">
      <alignment horizontal="left"/>
    </xf>
    <xf numFmtId="0" fontId="40" fillId="0" borderId="1" xfId="0" applyFont="1" applyFill="1" applyBorder="1" applyAlignment="1">
      <alignment horizontal="left" wrapText="1"/>
    </xf>
    <xf numFmtId="0" fontId="40" fillId="0" borderId="1" xfId="0" applyFont="1" applyFill="1" applyBorder="1" applyAlignment="1">
      <alignment horizontal="center" wrapText="1"/>
    </xf>
    <xf numFmtId="0" fontId="40" fillId="0" borderId="1" xfId="0" applyFont="1" applyFill="1" applyBorder="1" applyAlignment="1">
      <alignment horizontal="left" vertical="center" wrapText="1"/>
    </xf>
    <xf numFmtId="0" fontId="40" fillId="0" borderId="1" xfId="0" applyFont="1" applyFill="1" applyBorder="1" applyAlignment="1">
      <alignment horizontal="center" vertical="center" wrapText="1"/>
    </xf>
    <xf numFmtId="0" fontId="40" fillId="0" borderId="1" xfId="0" applyFont="1" applyFill="1" applyBorder="1" applyAlignment="1">
      <alignment horizontal="left"/>
    </xf>
    <xf numFmtId="0" fontId="23" fillId="35" borderId="0" xfId="0" applyFont="1" applyFill="1" applyAlignment="1">
      <alignment horizontal="left"/>
    </xf>
    <xf numFmtId="0" fontId="31" fillId="35" borderId="32" xfId="0" applyFont="1" applyFill="1" applyBorder="1" applyAlignment="1">
      <alignment horizontal="center" vertical="center" wrapText="1"/>
    </xf>
    <xf numFmtId="44" fontId="38" fillId="46" borderId="1" xfId="0" applyNumberFormat="1" applyFont="1" applyFill="1" applyBorder="1" applyAlignment="1"/>
    <xf numFmtId="0" fontId="38" fillId="46" borderId="1" xfId="0" applyFont="1" applyFill="1" applyBorder="1" applyAlignment="1">
      <alignment horizontal="left"/>
    </xf>
    <xf numFmtId="0" fontId="38" fillId="46" borderId="1" xfId="0" applyFont="1" applyFill="1" applyBorder="1" applyAlignment="1">
      <alignment horizontal="center" vertical="center" wrapText="1"/>
    </xf>
    <xf numFmtId="0" fontId="40" fillId="35" borderId="1" xfId="0" applyFont="1" applyFill="1" applyBorder="1" applyAlignment="1">
      <alignment horizontal="left" vertical="center" wrapText="1"/>
    </xf>
    <xf numFmtId="44" fontId="23" fillId="46" borderId="1" xfId="0" applyNumberFormat="1" applyFont="1" applyFill="1" applyBorder="1" applyAlignment="1">
      <alignment horizontal="left" vertical="center"/>
    </xf>
    <xf numFmtId="0" fontId="40" fillId="35" borderId="1" xfId="0" applyFont="1" applyFill="1" applyBorder="1" applyAlignment="1">
      <alignment horizontal="center" vertical="center" wrapText="1"/>
    </xf>
    <xf numFmtId="0" fontId="23" fillId="35" borderId="0" xfId="0" applyFont="1" applyFill="1" applyAlignment="1">
      <alignment horizontal="left"/>
    </xf>
    <xf numFmtId="0" fontId="31" fillId="39" borderId="20" xfId="79" applyFont="1" applyFill="1" applyBorder="1" applyAlignment="1">
      <alignment horizontal="center" vertical="center"/>
    </xf>
    <xf numFmtId="0" fontId="31" fillId="39" borderId="21" xfId="79" applyFont="1" applyFill="1" applyBorder="1" applyAlignment="1">
      <alignment horizontal="center" vertical="center"/>
    </xf>
    <xf numFmtId="0" fontId="31" fillId="39" borderId="24" xfId="79" applyFont="1" applyFill="1" applyBorder="1" applyAlignment="1">
      <alignment horizontal="center" vertical="center"/>
    </xf>
    <xf numFmtId="0" fontId="31" fillId="39" borderId="17" xfId="79" applyFont="1" applyFill="1" applyBorder="1" applyAlignment="1">
      <alignment horizontal="center" vertical="center"/>
    </xf>
    <xf numFmtId="0" fontId="31" fillId="39" borderId="15" xfId="79" applyFont="1" applyFill="1" applyBorder="1" applyAlignment="1">
      <alignment horizontal="center" vertical="center"/>
    </xf>
    <xf numFmtId="0" fontId="31" fillId="39" borderId="16" xfId="79" applyFont="1" applyFill="1" applyBorder="1" applyAlignment="1">
      <alignment horizontal="center" vertical="center"/>
    </xf>
    <xf numFmtId="44" fontId="25" fillId="0" borderId="1" xfId="84" applyFont="1" applyBorder="1" applyAlignment="1">
      <alignment horizontal="center"/>
    </xf>
    <xf numFmtId="0" fontId="25" fillId="35" borderId="2" xfId="0" applyFont="1" applyFill="1" applyBorder="1" applyAlignment="1">
      <alignment horizontal="center" vertical="center" wrapText="1"/>
    </xf>
    <xf numFmtId="0" fontId="25" fillId="35" borderId="14" xfId="0" applyFont="1" applyFill="1" applyBorder="1" applyAlignment="1">
      <alignment horizontal="center" vertical="center" wrapText="1"/>
    </xf>
    <xf numFmtId="0" fontId="25" fillId="35" borderId="13" xfId="0" applyFont="1" applyFill="1" applyBorder="1" applyAlignment="1">
      <alignment horizontal="center" vertical="center" wrapText="1"/>
    </xf>
    <xf numFmtId="0" fontId="25" fillId="35" borderId="2" xfId="0" applyFont="1" applyFill="1" applyBorder="1" applyAlignment="1">
      <alignment horizontal="left" vertical="center" wrapText="1"/>
    </xf>
    <xf numFmtId="0" fontId="25" fillId="35" borderId="14" xfId="0" applyFont="1" applyFill="1" applyBorder="1" applyAlignment="1">
      <alignment horizontal="left" vertical="center" wrapText="1"/>
    </xf>
    <xf numFmtId="0" fontId="25" fillId="35" borderId="13" xfId="0" applyFont="1" applyFill="1" applyBorder="1" applyAlignment="1">
      <alignment horizontal="left" vertical="center" wrapText="1"/>
    </xf>
    <xf numFmtId="0" fontId="31" fillId="38" borderId="2" xfId="0" applyFont="1" applyFill="1" applyBorder="1" applyAlignment="1">
      <alignment horizontal="center"/>
    </xf>
    <xf numFmtId="0" fontId="31" fillId="38" borderId="14" xfId="0" applyFont="1" applyFill="1" applyBorder="1" applyAlignment="1">
      <alignment horizontal="center"/>
    </xf>
    <xf numFmtId="0" fontId="31" fillId="38" borderId="13" xfId="0" applyFont="1" applyFill="1" applyBorder="1" applyAlignment="1">
      <alignment horizontal="center"/>
    </xf>
    <xf numFmtId="0" fontId="24" fillId="37" borderId="2" xfId="0" applyFont="1" applyFill="1" applyBorder="1" applyAlignment="1">
      <alignment horizontal="center" vertical="center" wrapText="1"/>
    </xf>
    <xf numFmtId="0" fontId="24" fillId="37" borderId="14" xfId="0" applyFont="1" applyFill="1" applyBorder="1" applyAlignment="1">
      <alignment horizontal="center" vertical="center" wrapText="1"/>
    </xf>
    <xf numFmtId="0" fontId="24" fillId="37" borderId="13" xfId="0" applyFont="1" applyFill="1" applyBorder="1" applyAlignment="1">
      <alignment horizontal="center" vertical="center" wrapText="1"/>
    </xf>
    <xf numFmtId="0" fontId="25" fillId="35" borderId="20" xfId="0" applyFont="1" applyFill="1" applyBorder="1" applyAlignment="1">
      <alignment horizontal="left" vertical="center" wrapText="1"/>
    </xf>
    <xf numFmtId="0" fontId="25" fillId="35" borderId="21" xfId="0" applyFont="1" applyFill="1" applyBorder="1" applyAlignment="1">
      <alignment horizontal="left" vertical="center" wrapText="1"/>
    </xf>
    <xf numFmtId="0" fontId="25" fillId="35" borderId="24" xfId="0" applyFont="1" applyFill="1" applyBorder="1" applyAlignment="1">
      <alignment horizontal="left" vertical="center" wrapText="1"/>
    </xf>
    <xf numFmtId="0" fontId="29" fillId="46" borderId="2" xfId="0" applyFont="1" applyFill="1" applyBorder="1" applyAlignment="1">
      <alignment horizontal="center"/>
    </xf>
    <xf numFmtId="0" fontId="29" fillId="46" borderId="14" xfId="0" applyFont="1" applyFill="1" applyBorder="1" applyAlignment="1">
      <alignment horizontal="center"/>
    </xf>
    <xf numFmtId="0" fontId="29" fillId="46" borderId="13" xfId="0" applyFont="1" applyFill="1" applyBorder="1" applyAlignment="1">
      <alignment horizontal="center"/>
    </xf>
    <xf numFmtId="0" fontId="27" fillId="46" borderId="2" xfId="0" applyFont="1" applyFill="1" applyBorder="1" applyAlignment="1">
      <alignment horizontal="left"/>
    </xf>
    <xf numFmtId="0" fontId="27" fillId="46" borderId="14" xfId="0" applyFont="1" applyFill="1" applyBorder="1" applyAlignment="1">
      <alignment horizontal="left"/>
    </xf>
    <xf numFmtId="0" fontId="27" fillId="46" borderId="13" xfId="0" applyFont="1" applyFill="1" applyBorder="1" applyAlignment="1">
      <alignment horizontal="left"/>
    </xf>
    <xf numFmtId="0" fontId="27" fillId="37" borderId="20" xfId="79" applyFont="1" applyFill="1" applyBorder="1" applyAlignment="1">
      <alignment horizontal="left" vertical="center" wrapText="1"/>
    </xf>
    <xf numFmtId="0" fontId="27" fillId="37" borderId="21" xfId="79" applyFont="1" applyFill="1" applyBorder="1" applyAlignment="1">
      <alignment horizontal="left" vertical="center" wrapText="1"/>
    </xf>
    <xf numFmtId="0" fontId="27" fillId="37" borderId="24" xfId="79" applyFont="1" applyFill="1" applyBorder="1" applyAlignment="1">
      <alignment horizontal="left" vertical="center" wrapText="1"/>
    </xf>
    <xf numFmtId="0" fontId="27" fillId="37" borderId="22" xfId="79" applyFont="1" applyFill="1" applyBorder="1" applyAlignment="1">
      <alignment horizontal="left" vertical="center" wrapText="1"/>
    </xf>
    <xf numFmtId="0" fontId="27" fillId="37" borderId="0" xfId="79" applyFont="1" applyFill="1" applyBorder="1" applyAlignment="1">
      <alignment horizontal="left" vertical="center" wrapText="1"/>
    </xf>
    <xf numFmtId="0" fontId="27" fillId="37" borderId="30" xfId="79" applyFont="1" applyFill="1" applyBorder="1" applyAlignment="1">
      <alignment horizontal="left" vertical="center" wrapText="1"/>
    </xf>
    <xf numFmtId="0" fontId="27" fillId="37" borderId="17" xfId="79" applyFont="1" applyFill="1" applyBorder="1" applyAlignment="1">
      <alignment horizontal="left" vertical="center" wrapText="1"/>
    </xf>
    <xf numFmtId="0" fontId="27" fillId="37" borderId="15" xfId="79" applyFont="1" applyFill="1" applyBorder="1" applyAlignment="1">
      <alignment horizontal="left" vertical="center" wrapText="1"/>
    </xf>
    <xf numFmtId="0" fontId="27" fillId="37" borderId="16" xfId="79" applyFont="1" applyFill="1" applyBorder="1" applyAlignment="1">
      <alignment horizontal="left" vertical="center" wrapText="1"/>
    </xf>
    <xf numFmtId="44" fontId="25" fillId="0" borderId="2" xfId="84" applyFont="1" applyBorder="1" applyAlignment="1">
      <alignment horizontal="center"/>
    </xf>
    <xf numFmtId="44" fontId="25" fillId="0" borderId="13" xfId="84" applyFont="1" applyBorder="1" applyAlignment="1">
      <alignment horizontal="center"/>
    </xf>
    <xf numFmtId="44" fontId="25" fillId="0" borderId="14" xfId="84" applyFont="1" applyBorder="1" applyAlignment="1">
      <alignment horizontal="center"/>
    </xf>
    <xf numFmtId="0" fontId="25" fillId="0" borderId="1" xfId="0" applyFont="1" applyBorder="1" applyAlignment="1">
      <alignment horizontal="center" vertical="top" wrapText="1"/>
    </xf>
    <xf numFmtId="0" fontId="25" fillId="0" borderId="2" xfId="0" applyFont="1" applyBorder="1" applyAlignment="1">
      <alignment horizontal="left" vertical="center" wrapText="1"/>
    </xf>
    <xf numFmtId="0" fontId="25" fillId="0" borderId="14" xfId="0" applyFont="1" applyBorder="1" applyAlignment="1">
      <alignment horizontal="left" vertical="center" wrapText="1"/>
    </xf>
    <xf numFmtId="0" fontId="25" fillId="0" borderId="13" xfId="0" applyFont="1" applyBorder="1" applyAlignment="1">
      <alignment horizontal="left" vertical="center" wrapText="1"/>
    </xf>
    <xf numFmtId="0" fontId="27" fillId="46" borderId="20" xfId="0" applyFont="1" applyFill="1" applyBorder="1" applyAlignment="1">
      <alignment horizontal="left"/>
    </xf>
    <xf numFmtId="0" fontId="27" fillId="46" borderId="21" xfId="0" applyFont="1" applyFill="1" applyBorder="1" applyAlignment="1">
      <alignment horizontal="left"/>
    </xf>
    <xf numFmtId="0" fontId="25" fillId="35" borderId="20" xfId="0" applyFont="1" applyFill="1" applyBorder="1" applyAlignment="1">
      <alignment horizontal="center" vertical="center" wrapText="1"/>
    </xf>
    <xf numFmtId="0" fontId="25" fillId="35" borderId="21" xfId="0" applyFont="1" applyFill="1" applyBorder="1" applyAlignment="1">
      <alignment horizontal="center" vertical="center" wrapText="1"/>
    </xf>
    <xf numFmtId="0" fontId="24" fillId="37" borderId="17" xfId="0" applyFont="1" applyFill="1" applyBorder="1" applyAlignment="1">
      <alignment horizontal="center" vertical="center" wrapText="1"/>
    </xf>
    <xf numFmtId="0" fontId="24" fillId="37" borderId="16" xfId="0" applyFont="1" applyFill="1" applyBorder="1" applyAlignment="1">
      <alignment horizontal="center" vertical="center" wrapText="1"/>
    </xf>
    <xf numFmtId="0" fontId="25" fillId="35" borderId="1" xfId="0" applyFont="1" applyFill="1" applyBorder="1" applyAlignment="1">
      <alignment horizontal="left" vertical="center" wrapText="1"/>
    </xf>
    <xf numFmtId="0" fontId="25" fillId="35" borderId="1" xfId="0" applyFont="1" applyFill="1" applyBorder="1" applyAlignment="1">
      <alignment horizontal="center" vertical="center" wrapText="1"/>
    </xf>
    <xf numFmtId="0" fontId="31" fillId="39" borderId="2" xfId="0" applyFont="1" applyFill="1" applyBorder="1" applyAlignment="1">
      <alignment horizontal="left" vertical="center" wrapText="1"/>
    </xf>
    <xf numFmtId="0" fontId="31" fillId="39" borderId="14" xfId="0" applyFont="1" applyFill="1" applyBorder="1" applyAlignment="1">
      <alignment horizontal="left" vertical="center" wrapText="1"/>
    </xf>
    <xf numFmtId="0" fontId="31" fillId="39" borderId="13" xfId="0" applyFont="1" applyFill="1" applyBorder="1" applyAlignment="1">
      <alignment horizontal="left" vertical="center" wrapText="1"/>
    </xf>
    <xf numFmtId="0" fontId="25" fillId="35" borderId="17" xfId="0" applyFont="1" applyFill="1" applyBorder="1" applyAlignment="1">
      <alignment horizontal="center" vertical="center" wrapText="1"/>
    </xf>
    <xf numFmtId="0" fontId="25" fillId="35" borderId="15" xfId="0" applyFont="1" applyFill="1" applyBorder="1" applyAlignment="1">
      <alignment horizontal="center" vertical="center" wrapText="1"/>
    </xf>
    <xf numFmtId="0" fontId="25" fillId="35" borderId="16" xfId="0" applyFont="1" applyFill="1" applyBorder="1" applyAlignment="1">
      <alignment horizontal="center" vertical="center" wrapText="1"/>
    </xf>
    <xf numFmtId="44" fontId="25" fillId="0" borderId="17" xfId="84" applyFont="1" applyBorder="1" applyAlignment="1">
      <alignment horizontal="center"/>
    </xf>
    <xf numFmtId="44" fontId="25" fillId="0" borderId="15" xfId="84" applyFont="1" applyBorder="1" applyAlignment="1">
      <alignment horizontal="center"/>
    </xf>
    <xf numFmtId="44" fontId="25" fillId="0" borderId="16" xfId="84" applyFont="1" applyBorder="1" applyAlignment="1">
      <alignment horizontal="center"/>
    </xf>
    <xf numFmtId="0" fontId="29" fillId="0" borderId="2" xfId="53" applyFont="1" applyBorder="1" applyAlignment="1">
      <alignment horizontal="left" vertical="center" wrapText="1"/>
    </xf>
    <xf numFmtId="0" fontId="29" fillId="0" borderId="14" xfId="53" applyFont="1" applyBorder="1" applyAlignment="1">
      <alignment horizontal="left" vertical="center" wrapText="1"/>
    </xf>
    <xf numFmtId="0" fontId="29" fillId="0" borderId="13" xfId="53" applyFont="1" applyBorder="1" applyAlignment="1">
      <alignment horizontal="left" vertical="center" wrapText="1"/>
    </xf>
    <xf numFmtId="0" fontId="31" fillId="35" borderId="0" xfId="53" applyFont="1" applyFill="1" applyBorder="1" applyAlignment="1">
      <alignment horizontal="center" vertical="center" wrapText="1"/>
    </xf>
    <xf numFmtId="0" fontId="31" fillId="39" borderId="20" xfId="53" applyFont="1" applyFill="1" applyBorder="1" applyAlignment="1">
      <alignment horizontal="center" vertical="center" wrapText="1"/>
    </xf>
    <xf numFmtId="0" fontId="31" fillId="39" borderId="21" xfId="53" applyFont="1" applyFill="1" applyBorder="1" applyAlignment="1">
      <alignment horizontal="center" vertical="center" wrapText="1"/>
    </xf>
    <xf numFmtId="0" fontId="31" fillId="39" borderId="24" xfId="53" applyFont="1" applyFill="1" applyBorder="1" applyAlignment="1">
      <alignment horizontal="center" vertical="center" wrapText="1"/>
    </xf>
    <xf numFmtId="0" fontId="31" fillId="39" borderId="17" xfId="53" applyFont="1" applyFill="1" applyBorder="1" applyAlignment="1">
      <alignment horizontal="center" vertical="center" wrapText="1"/>
    </xf>
    <xf numFmtId="0" fontId="31" fillId="39" borderId="15" xfId="53" applyFont="1" applyFill="1" applyBorder="1" applyAlignment="1">
      <alignment horizontal="center" vertical="center" wrapText="1"/>
    </xf>
    <xf numFmtId="0" fontId="31" fillId="39" borderId="16" xfId="53" applyFont="1" applyFill="1" applyBorder="1" applyAlignment="1">
      <alignment horizontal="center" vertical="center" wrapText="1"/>
    </xf>
    <xf numFmtId="0" fontId="27" fillId="37" borderId="1" xfId="53" applyFont="1" applyFill="1" applyBorder="1" applyAlignment="1">
      <alignment horizontal="center" vertical="center" wrapText="1"/>
    </xf>
    <xf numFmtId="0" fontId="27" fillId="35" borderId="22" xfId="53" applyFont="1" applyFill="1" applyBorder="1" applyAlignment="1">
      <alignment horizontal="center" vertical="center" wrapText="1"/>
    </xf>
    <xf numFmtId="0" fontId="27" fillId="35" borderId="0" xfId="53" applyFont="1" applyFill="1" applyBorder="1" applyAlignment="1">
      <alignment horizontal="center" vertical="center" wrapText="1"/>
    </xf>
    <xf numFmtId="44" fontId="25" fillId="37" borderId="1" xfId="84" applyFont="1" applyFill="1" applyBorder="1" applyAlignment="1">
      <alignment horizontal="center" wrapText="1"/>
    </xf>
    <xf numFmtId="44" fontId="31" fillId="39" borderId="22" xfId="84" applyFont="1" applyFill="1" applyBorder="1" applyAlignment="1">
      <alignment horizontal="center" vertical="center" wrapText="1"/>
    </xf>
    <xf numFmtId="44" fontId="31" fillId="39" borderId="0" xfId="84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center" vertical="center" wrapText="1"/>
    </xf>
    <xf numFmtId="0" fontId="24" fillId="0" borderId="39" xfId="0" applyFont="1" applyBorder="1" applyAlignment="1">
      <alignment horizontal="left" vertical="center"/>
    </xf>
    <xf numFmtId="0" fontId="24" fillId="0" borderId="13" xfId="0" applyFont="1" applyBorder="1" applyAlignment="1">
      <alignment horizontal="left" vertical="center"/>
    </xf>
    <xf numFmtId="0" fontId="31" fillId="38" borderId="0" xfId="0" applyFont="1" applyFill="1" applyBorder="1" applyAlignment="1">
      <alignment horizontal="center"/>
    </xf>
    <xf numFmtId="0" fontId="27" fillId="35" borderId="51" xfId="0" applyFont="1" applyFill="1" applyBorder="1" applyAlignment="1">
      <alignment horizontal="center"/>
    </xf>
    <xf numFmtId="0" fontId="27" fillId="35" borderId="52" xfId="0" applyFont="1" applyFill="1" applyBorder="1" applyAlignment="1">
      <alignment horizontal="center"/>
    </xf>
    <xf numFmtId="0" fontId="25" fillId="0" borderId="1" xfId="0" applyFont="1" applyBorder="1" applyAlignment="1">
      <alignment horizontal="left" vertical="center" wrapText="1"/>
    </xf>
    <xf numFmtId="0" fontId="24" fillId="0" borderId="36" xfId="0" applyFont="1" applyBorder="1" applyAlignment="1">
      <alignment horizontal="center" vertical="center" wrapText="1"/>
    </xf>
    <xf numFmtId="0" fontId="24" fillId="0" borderId="37" xfId="0" applyFont="1" applyBorder="1" applyAlignment="1">
      <alignment horizontal="center" vertical="center" wrapText="1"/>
    </xf>
    <xf numFmtId="0" fontId="24" fillId="0" borderId="32" xfId="0" applyFont="1" applyBorder="1" applyAlignment="1">
      <alignment horizontal="center" vertical="center" wrapText="1"/>
    </xf>
    <xf numFmtId="0" fontId="24" fillId="35" borderId="34" xfId="0" applyFont="1" applyFill="1" applyBorder="1" applyAlignment="1">
      <alignment horizontal="center" vertical="center" wrapText="1"/>
    </xf>
    <xf numFmtId="0" fontId="24" fillId="35" borderId="1" xfId="0" applyFont="1" applyFill="1" applyBorder="1" applyAlignment="1">
      <alignment horizontal="center" vertical="center" wrapText="1"/>
    </xf>
    <xf numFmtId="0" fontId="24" fillId="0" borderId="55" xfId="0" applyFont="1" applyBorder="1" applyAlignment="1">
      <alignment horizontal="left" vertical="center" wrapText="1"/>
    </xf>
    <xf numFmtId="0" fontId="24" fillId="0" borderId="56" xfId="0" applyFont="1" applyBorder="1" applyAlignment="1">
      <alignment horizontal="left" vertical="center" wrapText="1"/>
    </xf>
    <xf numFmtId="0" fontId="26" fillId="35" borderId="26" xfId="52" applyFont="1" applyFill="1" applyBorder="1" applyAlignment="1">
      <alignment horizontal="center"/>
    </xf>
    <xf numFmtId="0" fontId="26" fillId="35" borderId="25" xfId="52" applyFont="1" applyFill="1" applyBorder="1" applyAlignment="1">
      <alignment horizontal="center"/>
    </xf>
    <xf numFmtId="0" fontId="26" fillId="35" borderId="27" xfId="52" applyFont="1" applyFill="1" applyBorder="1" applyAlignment="1">
      <alignment horizontal="center"/>
    </xf>
    <xf numFmtId="0" fontId="32" fillId="35" borderId="28" xfId="52" applyFont="1" applyFill="1" applyBorder="1" applyAlignment="1">
      <alignment horizontal="center" vertical="top" wrapText="1"/>
    </xf>
    <xf numFmtId="0" fontId="32" fillId="35" borderId="29" xfId="52" applyFont="1" applyFill="1" applyBorder="1" applyAlignment="1">
      <alignment horizontal="center" vertical="top" wrapText="1"/>
    </xf>
    <xf numFmtId="0" fontId="32" fillId="35" borderId="12" xfId="52" applyFont="1" applyFill="1" applyBorder="1" applyAlignment="1">
      <alignment horizontal="center" vertical="top" wrapText="1"/>
    </xf>
    <xf numFmtId="0" fontId="25" fillId="0" borderId="1" xfId="0" applyFont="1" applyBorder="1" applyAlignment="1">
      <alignment horizontal="center" vertical="center" wrapText="1"/>
    </xf>
    <xf numFmtId="0" fontId="24" fillId="34" borderId="0" xfId="0" applyFont="1" applyFill="1" applyBorder="1" applyAlignment="1">
      <alignment horizontal="center" vertical="center"/>
    </xf>
    <xf numFmtId="0" fontId="24" fillId="37" borderId="0" xfId="0" applyFont="1" applyFill="1" applyBorder="1" applyAlignment="1">
      <alignment horizontal="center" vertical="center"/>
    </xf>
    <xf numFmtId="0" fontId="31" fillId="38" borderId="0" xfId="0" applyFont="1" applyFill="1" applyBorder="1" applyAlignment="1">
      <alignment horizontal="center" vertical="center"/>
    </xf>
    <xf numFmtId="0" fontId="24" fillId="0" borderId="34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31" fillId="38" borderId="29" xfId="0" applyFont="1" applyFill="1" applyBorder="1" applyAlignment="1">
      <alignment horizontal="center" vertical="center"/>
    </xf>
    <xf numFmtId="0" fontId="32" fillId="0" borderId="34" xfId="52" applyFont="1" applyBorder="1" applyAlignment="1" applyProtection="1">
      <alignment horizontal="left" vertical="top" wrapText="1"/>
      <protection locked="0"/>
    </xf>
    <xf numFmtId="0" fontId="32" fillId="0" borderId="1" xfId="52" applyFont="1" applyBorder="1" applyAlignment="1" applyProtection="1">
      <alignment horizontal="left" vertical="top" wrapText="1"/>
      <protection locked="0"/>
    </xf>
    <xf numFmtId="0" fontId="32" fillId="0" borderId="35" xfId="52" applyFont="1" applyBorder="1" applyAlignment="1" applyProtection="1">
      <alignment horizontal="left" vertical="top" wrapText="1"/>
      <protection locked="0"/>
    </xf>
    <xf numFmtId="0" fontId="24" fillId="0" borderId="0" xfId="0" applyFont="1" applyBorder="1" applyAlignment="1">
      <alignment horizontal="center"/>
    </xf>
    <xf numFmtId="0" fontId="25" fillId="0" borderId="0" xfId="0" applyFont="1" applyBorder="1" applyAlignment="1">
      <alignment horizontal="center"/>
    </xf>
    <xf numFmtId="0" fontId="32" fillId="0" borderId="31" xfId="52" applyFont="1" applyBorder="1" applyAlignment="1">
      <alignment horizontal="left" vertical="top" wrapText="1"/>
    </xf>
    <xf numFmtId="0" fontId="32" fillId="0" borderId="32" xfId="52" applyFont="1" applyBorder="1" applyAlignment="1">
      <alignment horizontal="left" vertical="top" wrapText="1"/>
    </xf>
    <xf numFmtId="0" fontId="32" fillId="0" borderId="33" xfId="52" applyFont="1" applyBorder="1" applyAlignment="1">
      <alignment horizontal="left" vertical="top" wrapText="1"/>
    </xf>
    <xf numFmtId="0" fontId="32" fillId="0" borderId="34" xfId="52" applyFont="1" applyBorder="1" applyAlignment="1">
      <alignment horizontal="left" vertical="top" wrapText="1"/>
    </xf>
    <xf numFmtId="0" fontId="32" fillId="0" borderId="1" xfId="52" applyFont="1" applyBorder="1" applyAlignment="1">
      <alignment horizontal="left" vertical="top" wrapText="1"/>
    </xf>
    <xf numFmtId="0" fontId="32" fillId="0" borderId="35" xfId="52" applyFont="1" applyBorder="1" applyAlignment="1">
      <alignment horizontal="left" vertical="top" wrapText="1"/>
    </xf>
    <xf numFmtId="0" fontId="32" fillId="35" borderId="34" xfId="52" applyFont="1" applyFill="1" applyBorder="1" applyAlignment="1">
      <alignment horizontal="left"/>
    </xf>
    <xf numFmtId="0" fontId="32" fillId="35" borderId="1" xfId="52" applyFont="1" applyFill="1" applyBorder="1" applyAlignment="1">
      <alignment horizontal="left"/>
    </xf>
    <xf numFmtId="0" fontId="32" fillId="35" borderId="35" xfId="52" applyFont="1" applyFill="1" applyBorder="1" applyAlignment="1">
      <alignment horizontal="left"/>
    </xf>
    <xf numFmtId="0" fontId="32" fillId="0" borderId="34" xfId="52" applyFont="1" applyBorder="1" applyAlignment="1" applyProtection="1">
      <alignment horizontal="left" vertical="justify" wrapText="1"/>
      <protection locked="0"/>
    </xf>
    <xf numFmtId="0" fontId="32" fillId="0" borderId="1" xfId="52" applyFont="1" applyBorder="1" applyAlignment="1" applyProtection="1">
      <alignment horizontal="left" vertical="justify" wrapText="1"/>
      <protection locked="0"/>
    </xf>
    <xf numFmtId="0" fontId="32" fillId="0" borderId="35" xfId="52" applyFont="1" applyBorder="1" applyAlignment="1" applyProtection="1">
      <alignment horizontal="left" vertical="justify" wrapText="1"/>
      <protection locked="0"/>
    </xf>
    <xf numFmtId="0" fontId="45" fillId="34" borderId="0" xfId="0" applyFont="1" applyFill="1" applyBorder="1" applyAlignment="1">
      <alignment horizontal="center" vertical="center"/>
    </xf>
    <xf numFmtId="44" fontId="25" fillId="0" borderId="1" xfId="84" applyFont="1" applyFill="1" applyBorder="1" applyAlignment="1">
      <alignment horizontal="center" vertical="center" wrapText="1"/>
    </xf>
    <xf numFmtId="0" fontId="32" fillId="0" borderId="39" xfId="52" applyFont="1" applyBorder="1" applyAlignment="1" applyProtection="1">
      <alignment horizontal="left" vertical="justify"/>
      <protection locked="0"/>
    </xf>
    <xf numFmtId="0" fontId="32" fillId="0" borderId="14" xfId="52" applyFont="1" applyBorder="1" applyAlignment="1" applyProtection="1">
      <alignment horizontal="left" vertical="justify"/>
      <protection locked="0"/>
    </xf>
    <xf numFmtId="0" fontId="32" fillId="0" borderId="40" xfId="52" applyFont="1" applyBorder="1" applyAlignment="1" applyProtection="1">
      <alignment horizontal="left" vertical="justify"/>
      <protection locked="0"/>
    </xf>
    <xf numFmtId="0" fontId="24" fillId="0" borderId="34" xfId="0" applyFont="1" applyBorder="1" applyAlignment="1">
      <alignment horizontal="center" vertical="center"/>
    </xf>
    <xf numFmtId="0" fontId="25" fillId="0" borderId="1" xfId="0" applyFont="1" applyBorder="1" applyAlignment="1">
      <alignment horizontal="left" wrapText="1"/>
    </xf>
    <xf numFmtId="0" fontId="24" fillId="0" borderId="0" xfId="0" applyFont="1" applyFill="1" applyBorder="1" applyAlignment="1">
      <alignment horizontal="left" vertical="center" wrapText="1"/>
    </xf>
    <xf numFmtId="0" fontId="24" fillId="0" borderId="0" xfId="0" applyFont="1" applyFill="1" applyBorder="1" applyAlignment="1">
      <alignment horizontal="left" vertical="center"/>
    </xf>
    <xf numFmtId="0" fontId="24" fillId="34" borderId="0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left" wrapText="1"/>
    </xf>
    <xf numFmtId="0" fontId="25" fillId="35" borderId="0" xfId="0" applyFont="1" applyFill="1" applyBorder="1" applyAlignment="1">
      <alignment horizontal="left" wrapText="1"/>
    </xf>
    <xf numFmtId="0" fontId="24" fillId="35" borderId="0" xfId="0" applyFont="1" applyFill="1" applyBorder="1" applyAlignment="1">
      <alignment horizontal="left" vertical="center" wrapText="1"/>
    </xf>
    <xf numFmtId="0" fontId="24" fillId="35" borderId="0" xfId="0" applyFont="1" applyFill="1" applyBorder="1" applyAlignment="1">
      <alignment horizontal="left" vertical="center"/>
    </xf>
    <xf numFmtId="0" fontId="32" fillId="0" borderId="36" xfId="52" applyFont="1" applyBorder="1" applyAlignment="1" applyProtection="1">
      <alignment horizontal="left"/>
      <protection locked="0"/>
    </xf>
    <xf numFmtId="0" fontId="32" fillId="0" borderId="37" xfId="52" applyFont="1" applyBorder="1" applyAlignment="1" applyProtection="1">
      <alignment horizontal="left"/>
      <protection locked="0"/>
    </xf>
    <xf numFmtId="0" fontId="32" fillId="0" borderId="38" xfId="52" applyFont="1" applyBorder="1" applyAlignment="1" applyProtection="1">
      <alignment horizontal="left"/>
      <protection locked="0"/>
    </xf>
    <xf numFmtId="0" fontId="26" fillId="37" borderId="20" xfId="52" applyFont="1" applyFill="1" applyBorder="1" applyAlignment="1">
      <alignment horizontal="center" vertical="center" wrapText="1"/>
    </xf>
    <xf numFmtId="0" fontId="26" fillId="37" borderId="24" xfId="52" applyFont="1" applyFill="1" applyBorder="1" applyAlignment="1">
      <alignment horizontal="center" vertical="center" wrapText="1"/>
    </xf>
    <xf numFmtId="0" fontId="26" fillId="37" borderId="22" xfId="52" applyFont="1" applyFill="1" applyBorder="1" applyAlignment="1">
      <alignment horizontal="center" vertical="center" wrapText="1"/>
    </xf>
    <xf numFmtId="0" fontId="26" fillId="37" borderId="30" xfId="52" applyFont="1" applyFill="1" applyBorder="1" applyAlignment="1">
      <alignment horizontal="center" vertical="center" wrapText="1"/>
    </xf>
    <xf numFmtId="0" fontId="26" fillId="37" borderId="2" xfId="52" applyFont="1" applyFill="1" applyBorder="1" applyAlignment="1">
      <alignment horizontal="center" vertical="center" wrapText="1"/>
    </xf>
    <xf numFmtId="0" fontId="26" fillId="37" borderId="13" xfId="52" applyFont="1" applyFill="1" applyBorder="1" applyAlignment="1">
      <alignment horizontal="center" vertical="center" wrapText="1"/>
    </xf>
    <xf numFmtId="10" fontId="25" fillId="0" borderId="1" xfId="0" applyNumberFormat="1" applyFont="1" applyBorder="1" applyAlignment="1">
      <alignment horizontal="center" vertical="center" wrapText="1"/>
    </xf>
    <xf numFmtId="0" fontId="31" fillId="53" borderId="25" xfId="14" applyFont="1" applyFill="1" applyBorder="1" applyAlignment="1">
      <alignment horizontal="center" vertical="center"/>
    </xf>
    <xf numFmtId="0" fontId="31" fillId="53" borderId="15" xfId="14" applyFont="1" applyFill="1" applyBorder="1" applyAlignment="1">
      <alignment horizontal="center" vertical="center"/>
    </xf>
    <xf numFmtId="0" fontId="26" fillId="37" borderId="1" xfId="52" applyFont="1" applyFill="1" applyBorder="1" applyAlignment="1">
      <alignment horizontal="center"/>
    </xf>
    <xf numFmtId="0" fontId="26" fillId="37" borderId="2" xfId="52" applyFont="1" applyFill="1" applyBorder="1" applyAlignment="1">
      <alignment horizontal="center" vertical="center"/>
    </xf>
    <xf numFmtId="0" fontId="26" fillId="37" borderId="13" xfId="52" applyFont="1" applyFill="1" applyBorder="1" applyAlignment="1">
      <alignment horizontal="center" vertical="center"/>
    </xf>
    <xf numFmtId="0" fontId="27" fillId="37" borderId="31" xfId="0" applyFont="1" applyFill="1" applyBorder="1" applyAlignment="1">
      <alignment horizontal="center" vertical="center"/>
    </xf>
    <xf numFmtId="0" fontId="27" fillId="37" borderId="32" xfId="0" applyFont="1" applyFill="1" applyBorder="1" applyAlignment="1">
      <alignment horizontal="center" vertical="center"/>
    </xf>
    <xf numFmtId="0" fontId="25" fillId="0" borderId="0" xfId="0" applyFont="1" applyBorder="1" applyAlignment="1">
      <alignment horizontal="left" wrapText="1"/>
    </xf>
    <xf numFmtId="0" fontId="25" fillId="0" borderId="0" xfId="0" applyFont="1" applyBorder="1" applyAlignment="1">
      <alignment horizontal="left"/>
    </xf>
    <xf numFmtId="0" fontId="28" fillId="0" borderId="32" xfId="0" applyFont="1" applyBorder="1" applyAlignment="1">
      <alignment horizontal="center"/>
    </xf>
    <xf numFmtId="0" fontId="31" fillId="0" borderId="0" xfId="52" applyFont="1" applyFill="1" applyBorder="1" applyAlignment="1">
      <alignment horizontal="center" vertical="center" wrapText="1"/>
    </xf>
    <xf numFmtId="0" fontId="24" fillId="0" borderId="25" xfId="0" applyFont="1" applyBorder="1" applyAlignment="1">
      <alignment horizontal="center" vertical="center"/>
    </xf>
    <xf numFmtId="0" fontId="30" fillId="0" borderId="1" xfId="0" applyFont="1" applyBorder="1" applyAlignment="1">
      <alignment horizontal="left"/>
    </xf>
    <xf numFmtId="0" fontId="44" fillId="0" borderId="32" xfId="0" applyFont="1" applyBorder="1" applyAlignment="1">
      <alignment horizontal="center"/>
    </xf>
    <xf numFmtId="0" fontId="43" fillId="0" borderId="1" xfId="0" applyFont="1" applyBorder="1" applyAlignment="1">
      <alignment horizontal="left" wrapText="1"/>
    </xf>
    <xf numFmtId="0" fontId="37" fillId="39" borderId="22" xfId="10" applyFont="1" applyFill="1" applyBorder="1" applyAlignment="1">
      <alignment horizontal="center" vertical="center"/>
    </xf>
    <xf numFmtId="0" fontId="37" fillId="39" borderId="0" xfId="10" applyFont="1" applyFill="1" applyBorder="1" applyAlignment="1">
      <alignment horizontal="center" vertical="center"/>
    </xf>
    <xf numFmtId="0" fontId="38" fillId="46" borderId="2" xfId="0" applyFont="1" applyFill="1" applyBorder="1" applyAlignment="1">
      <alignment horizontal="center" vertical="center"/>
    </xf>
    <xf numFmtId="0" fontId="38" fillId="46" borderId="14" xfId="0" applyFont="1" applyFill="1" applyBorder="1" applyAlignment="1">
      <alignment horizontal="center" vertical="center"/>
    </xf>
    <xf numFmtId="0" fontId="38" fillId="46" borderId="13" xfId="0" applyFont="1" applyFill="1" applyBorder="1" applyAlignment="1">
      <alignment horizontal="center" vertical="center"/>
    </xf>
    <xf numFmtId="0" fontId="40" fillId="46" borderId="14" xfId="0" applyFont="1" applyFill="1" applyBorder="1" applyAlignment="1">
      <alignment horizontal="center" vertical="center"/>
    </xf>
    <xf numFmtId="0" fontId="40" fillId="46" borderId="13" xfId="0" applyFont="1" applyFill="1" applyBorder="1" applyAlignment="1">
      <alignment horizontal="center" vertical="center"/>
    </xf>
    <xf numFmtId="0" fontId="39" fillId="35" borderId="20" xfId="0" applyFont="1" applyFill="1" applyBorder="1" applyAlignment="1">
      <alignment horizontal="center" vertical="center" wrapText="1"/>
    </xf>
    <xf numFmtId="0" fontId="39" fillId="35" borderId="22" xfId="0" applyFont="1" applyFill="1" applyBorder="1" applyAlignment="1">
      <alignment horizontal="center" vertical="center" wrapText="1"/>
    </xf>
    <xf numFmtId="0" fontId="39" fillId="35" borderId="17" xfId="0" applyFont="1" applyFill="1" applyBorder="1" applyAlignment="1">
      <alignment horizontal="center" vertical="center" wrapText="1"/>
    </xf>
    <xf numFmtId="0" fontId="37" fillId="39" borderId="26" xfId="10" applyFont="1" applyFill="1" applyBorder="1" applyAlignment="1">
      <alignment horizontal="center" vertical="center"/>
    </xf>
    <xf numFmtId="0" fontId="37" fillId="39" borderId="25" xfId="10" applyFont="1" applyFill="1" applyBorder="1" applyAlignment="1">
      <alignment horizontal="center" vertical="center"/>
    </xf>
    <xf numFmtId="0" fontId="37" fillId="39" borderId="27" xfId="10" applyFont="1" applyFill="1" applyBorder="1" applyAlignment="1">
      <alignment horizontal="center" vertical="center"/>
    </xf>
    <xf numFmtId="0" fontId="37" fillId="39" borderId="28" xfId="10" applyFont="1" applyFill="1" applyBorder="1" applyAlignment="1">
      <alignment horizontal="center" vertical="center"/>
    </xf>
    <xf numFmtId="0" fontId="37" fillId="39" borderId="29" xfId="10" applyFont="1" applyFill="1" applyBorder="1" applyAlignment="1">
      <alignment horizontal="center" vertical="center"/>
    </xf>
    <xf numFmtId="0" fontId="37" fillId="39" borderId="12" xfId="10" applyFont="1" applyFill="1" applyBorder="1" applyAlignment="1">
      <alignment horizontal="center" vertical="center"/>
    </xf>
    <xf numFmtId="0" fontId="38" fillId="46" borderId="1" xfId="0" applyFont="1" applyFill="1" applyBorder="1" applyAlignment="1">
      <alignment horizontal="center" vertical="center" wrapText="1"/>
    </xf>
    <xf numFmtId="0" fontId="39" fillId="46" borderId="1" xfId="0" applyFont="1" applyFill="1" applyBorder="1" applyAlignment="1">
      <alignment horizontal="center" wrapText="1"/>
    </xf>
    <xf numFmtId="0" fontId="39" fillId="35" borderId="18" xfId="0" applyFont="1" applyFill="1" applyBorder="1" applyAlignment="1">
      <alignment horizontal="center" wrapText="1"/>
    </xf>
    <xf numFmtId="0" fontId="39" fillId="35" borderId="19" xfId="0" applyFont="1" applyFill="1" applyBorder="1" applyAlignment="1">
      <alignment horizontal="center" wrapText="1"/>
    </xf>
    <xf numFmtId="0" fontId="23" fillId="35" borderId="0" xfId="0" applyFont="1" applyFill="1" applyAlignment="1">
      <alignment horizontal="left" vertical="top" wrapText="1"/>
    </xf>
    <xf numFmtId="0" fontId="38" fillId="46" borderId="18" xfId="0" applyFont="1" applyFill="1" applyBorder="1" applyAlignment="1">
      <alignment horizontal="center" vertical="center" wrapText="1"/>
    </xf>
    <xf numFmtId="0" fontId="38" fillId="46" borderId="19" xfId="0" applyFont="1" applyFill="1" applyBorder="1" applyAlignment="1">
      <alignment horizontal="center" vertical="center" wrapText="1"/>
    </xf>
    <xf numFmtId="0" fontId="38" fillId="46" borderId="23" xfId="0" applyFont="1" applyFill="1" applyBorder="1" applyAlignment="1">
      <alignment horizontal="center" vertical="center" wrapText="1"/>
    </xf>
    <xf numFmtId="0" fontId="38" fillId="46" borderId="18" xfId="0" applyFont="1" applyFill="1" applyBorder="1" applyAlignment="1">
      <alignment horizontal="center" vertical="center"/>
    </xf>
    <xf numFmtId="0" fontId="38" fillId="46" borderId="19" xfId="0" applyFont="1" applyFill="1" applyBorder="1" applyAlignment="1">
      <alignment horizontal="center" vertical="center"/>
    </xf>
    <xf numFmtId="0" fontId="38" fillId="46" borderId="23" xfId="0" applyFont="1" applyFill="1" applyBorder="1" applyAlignment="1">
      <alignment horizontal="center" vertical="center"/>
    </xf>
    <xf numFmtId="44" fontId="42" fillId="46" borderId="1" xfId="84" applyFont="1" applyFill="1" applyBorder="1" applyAlignment="1">
      <alignment horizontal="center" shrinkToFit="1"/>
    </xf>
    <xf numFmtId="0" fontId="37" fillId="39" borderId="20" xfId="10" applyFont="1" applyFill="1" applyBorder="1" applyAlignment="1">
      <alignment horizontal="center" vertical="center"/>
    </xf>
    <xf numFmtId="0" fontId="37" fillId="39" borderId="21" xfId="10" applyFont="1" applyFill="1" applyBorder="1" applyAlignment="1">
      <alignment horizontal="center" vertical="center"/>
    </xf>
    <xf numFmtId="0" fontId="37" fillId="39" borderId="24" xfId="10" applyFont="1" applyFill="1" applyBorder="1" applyAlignment="1">
      <alignment horizontal="center" vertical="center"/>
    </xf>
    <xf numFmtId="0" fontId="37" fillId="39" borderId="17" xfId="10" applyFont="1" applyFill="1" applyBorder="1" applyAlignment="1">
      <alignment horizontal="center" vertical="center"/>
    </xf>
    <xf numFmtId="0" fontId="37" fillId="39" borderId="15" xfId="10" applyFont="1" applyFill="1" applyBorder="1" applyAlignment="1">
      <alignment horizontal="center" vertical="center"/>
    </xf>
    <xf numFmtId="0" fontId="37" fillId="39" borderId="16" xfId="10" applyFont="1" applyFill="1" applyBorder="1" applyAlignment="1">
      <alignment horizontal="center" vertical="center"/>
    </xf>
    <xf numFmtId="0" fontId="39" fillId="46" borderId="18" xfId="0" applyFont="1" applyFill="1" applyBorder="1" applyAlignment="1">
      <alignment horizontal="center" vertical="center" wrapText="1"/>
    </xf>
    <xf numFmtId="0" fontId="39" fillId="46" borderId="19" xfId="0" applyFont="1" applyFill="1" applyBorder="1" applyAlignment="1">
      <alignment horizontal="center" vertical="center" wrapText="1"/>
    </xf>
    <xf numFmtId="0" fontId="39" fillId="46" borderId="23" xfId="0" applyFont="1" applyFill="1" applyBorder="1" applyAlignment="1">
      <alignment horizontal="center" vertical="center" wrapText="1"/>
    </xf>
    <xf numFmtId="0" fontId="23" fillId="35" borderId="21" xfId="0" applyFont="1" applyFill="1" applyBorder="1" applyAlignment="1">
      <alignment horizontal="left" wrapText="1"/>
    </xf>
    <xf numFmtId="0" fontId="23" fillId="35" borderId="21" xfId="0" applyFont="1" applyFill="1" applyBorder="1" applyAlignment="1">
      <alignment horizontal="left"/>
    </xf>
    <xf numFmtId="0" fontId="23" fillId="35" borderId="0" xfId="0" applyFont="1" applyFill="1" applyAlignment="1">
      <alignment horizontal="left"/>
    </xf>
    <xf numFmtId="0" fontId="14" fillId="39" borderId="22" xfId="10" applyFont="1" applyFill="1" applyBorder="1" applyAlignment="1">
      <alignment horizontal="center" vertical="center"/>
    </xf>
    <xf numFmtId="0" fontId="14" fillId="39" borderId="0" xfId="10" applyFont="1" applyFill="1" applyBorder="1" applyAlignment="1">
      <alignment horizontal="center" vertical="center"/>
    </xf>
    <xf numFmtId="0" fontId="14" fillId="39" borderId="17" xfId="10" applyFont="1" applyFill="1" applyBorder="1" applyAlignment="1">
      <alignment horizontal="center" vertical="center"/>
    </xf>
    <xf numFmtId="0" fontId="14" fillId="39" borderId="15" xfId="10" applyFont="1" applyFill="1" applyBorder="1" applyAlignment="1">
      <alignment horizontal="center" vertical="center"/>
    </xf>
    <xf numFmtId="0" fontId="38" fillId="46" borderId="20" xfId="0" applyFont="1" applyFill="1" applyBorder="1" applyAlignment="1">
      <alignment horizontal="center" vertical="center"/>
    </xf>
    <xf numFmtId="0" fontId="38" fillId="46" borderId="24" xfId="0" applyFont="1" applyFill="1" applyBorder="1" applyAlignment="1">
      <alignment horizontal="center" vertical="center"/>
    </xf>
    <xf numFmtId="0" fontId="38" fillId="46" borderId="17" xfId="0" applyFont="1" applyFill="1" applyBorder="1" applyAlignment="1">
      <alignment horizontal="center" vertical="center"/>
    </xf>
    <xf numFmtId="0" fontId="38" fillId="46" borderId="16" xfId="0" applyFont="1" applyFill="1" applyBorder="1" applyAlignment="1">
      <alignment horizontal="center" vertical="center"/>
    </xf>
    <xf numFmtId="0" fontId="38" fillId="46" borderId="2" xfId="0" applyFont="1" applyFill="1" applyBorder="1" applyAlignment="1">
      <alignment horizontal="left" vertical="center" wrapText="1"/>
    </xf>
    <xf numFmtId="0" fontId="38" fillId="46" borderId="13" xfId="0" applyFont="1" applyFill="1" applyBorder="1" applyAlignment="1">
      <alignment horizontal="left" vertical="center" wrapText="1"/>
    </xf>
    <xf numFmtId="0" fontId="39" fillId="35" borderId="2" xfId="0" applyFont="1" applyFill="1" applyBorder="1" applyAlignment="1">
      <alignment horizontal="left" vertical="center" wrapText="1"/>
    </xf>
    <xf numFmtId="0" fontId="39" fillId="35" borderId="14" xfId="0" applyFont="1" applyFill="1" applyBorder="1" applyAlignment="1">
      <alignment horizontal="left" vertical="center" wrapText="1"/>
    </xf>
    <xf numFmtId="0" fontId="39" fillId="35" borderId="13" xfId="0" applyFont="1" applyFill="1" applyBorder="1" applyAlignment="1">
      <alignment horizontal="left" vertical="center" wrapText="1"/>
    </xf>
    <xf numFmtId="0" fontId="39" fillId="46" borderId="20" xfId="0" applyFont="1" applyFill="1" applyBorder="1" applyAlignment="1">
      <alignment horizontal="center" vertical="center" wrapText="1"/>
    </xf>
    <xf numFmtId="0" fontId="39" fillId="46" borderId="21" xfId="0" applyFont="1" applyFill="1" applyBorder="1" applyAlignment="1">
      <alignment horizontal="center" vertical="center" wrapText="1"/>
    </xf>
    <xf numFmtId="0" fontId="39" fillId="46" borderId="24" xfId="0" applyFont="1" applyFill="1" applyBorder="1" applyAlignment="1">
      <alignment horizontal="center" vertical="center" wrapText="1"/>
    </xf>
    <xf numFmtId="0" fontId="39" fillId="46" borderId="22" xfId="0" applyFont="1" applyFill="1" applyBorder="1" applyAlignment="1">
      <alignment horizontal="center" vertical="center" wrapText="1"/>
    </xf>
    <xf numFmtId="0" fontId="39" fillId="46" borderId="0" xfId="0" applyFont="1" applyFill="1" applyBorder="1" applyAlignment="1">
      <alignment horizontal="center" vertical="center" wrapText="1"/>
    </xf>
    <xf numFmtId="0" fontId="39" fillId="46" borderId="30" xfId="0" applyFont="1" applyFill="1" applyBorder="1" applyAlignment="1">
      <alignment horizontal="center" vertical="center" wrapText="1"/>
    </xf>
    <xf numFmtId="0" fontId="40" fillId="0" borderId="2" xfId="0" applyFont="1" applyFill="1" applyBorder="1" applyAlignment="1">
      <alignment horizontal="left" wrapText="1"/>
    </xf>
    <xf numFmtId="0" fontId="40" fillId="0" borderId="14" xfId="0" applyFont="1" applyFill="1" applyBorder="1" applyAlignment="1">
      <alignment horizontal="left" wrapText="1"/>
    </xf>
    <xf numFmtId="0" fontId="40" fillId="0" borderId="13" xfId="0" applyFont="1" applyFill="1" applyBorder="1" applyAlignment="1">
      <alignment horizontal="left" wrapText="1"/>
    </xf>
    <xf numFmtId="0" fontId="39" fillId="35" borderId="20" xfId="0" applyFont="1" applyFill="1" applyBorder="1" applyAlignment="1">
      <alignment horizontal="left" vertical="top" wrapText="1"/>
    </xf>
    <xf numFmtId="0" fontId="39" fillId="35" borderId="21" xfId="0" applyFont="1" applyFill="1" applyBorder="1" applyAlignment="1">
      <alignment horizontal="left" vertical="top" wrapText="1"/>
    </xf>
    <xf numFmtId="0" fontId="39" fillId="35" borderId="24" xfId="0" applyFont="1" applyFill="1" applyBorder="1" applyAlignment="1">
      <alignment horizontal="left" vertical="top" wrapText="1"/>
    </xf>
    <xf numFmtId="0" fontId="39" fillId="35" borderId="22" xfId="0" applyFont="1" applyFill="1" applyBorder="1" applyAlignment="1">
      <alignment horizontal="left" vertical="top" wrapText="1"/>
    </xf>
    <xf numFmtId="0" fontId="39" fillId="35" borderId="0" xfId="0" applyFont="1" applyFill="1" applyBorder="1" applyAlignment="1">
      <alignment horizontal="left" vertical="top" wrapText="1"/>
    </xf>
    <xf numFmtId="0" fontId="39" fillId="35" borderId="30" xfId="0" applyFont="1" applyFill="1" applyBorder="1" applyAlignment="1">
      <alignment horizontal="left" vertical="top" wrapText="1"/>
    </xf>
    <xf numFmtId="0" fontId="39" fillId="35" borderId="17" xfId="0" applyFont="1" applyFill="1" applyBorder="1" applyAlignment="1">
      <alignment horizontal="left" vertical="top" wrapText="1"/>
    </xf>
    <xf numFmtId="0" fontId="39" fillId="35" borderId="15" xfId="0" applyFont="1" applyFill="1" applyBorder="1" applyAlignment="1">
      <alignment horizontal="left" vertical="top" wrapText="1"/>
    </xf>
    <xf numFmtId="0" fontId="39" fillId="35" borderId="16" xfId="0" applyFont="1" applyFill="1" applyBorder="1" applyAlignment="1">
      <alignment horizontal="left" vertical="top" wrapText="1"/>
    </xf>
    <xf numFmtId="0" fontId="37" fillId="39" borderId="2" xfId="10" applyFont="1" applyFill="1" applyBorder="1" applyAlignment="1">
      <alignment horizontal="center" vertical="center"/>
    </xf>
    <xf numFmtId="0" fontId="37" fillId="39" borderId="14" xfId="10" applyFont="1" applyFill="1" applyBorder="1" applyAlignment="1">
      <alignment horizontal="center" vertical="center"/>
    </xf>
    <xf numFmtId="0" fontId="39" fillId="46" borderId="2" xfId="10" applyFont="1" applyFill="1" applyBorder="1" applyAlignment="1">
      <alignment horizontal="center" vertical="center"/>
    </xf>
    <xf numFmtId="0" fontId="39" fillId="46" borderId="14" xfId="10" applyFont="1" applyFill="1" applyBorder="1" applyAlignment="1">
      <alignment horizontal="center" vertical="center"/>
    </xf>
    <xf numFmtId="0" fontId="40" fillId="0" borderId="49" xfId="0" applyFont="1" applyFill="1" applyBorder="1" applyAlignment="1">
      <alignment horizontal="left" wrapText="1"/>
    </xf>
    <xf numFmtId="0" fontId="39" fillId="46" borderId="2" xfId="0" applyFont="1" applyFill="1" applyBorder="1" applyAlignment="1">
      <alignment horizontal="center" vertical="center" wrapText="1"/>
    </xf>
    <xf numFmtId="0" fontId="39" fillId="46" borderId="14" xfId="0" applyFont="1" applyFill="1" applyBorder="1" applyAlignment="1">
      <alignment horizontal="center" vertical="center" wrapText="1"/>
    </xf>
    <xf numFmtId="0" fontId="38" fillId="46" borderId="17" xfId="0" applyFont="1" applyFill="1" applyBorder="1" applyAlignment="1">
      <alignment horizontal="left" vertical="center" wrapText="1"/>
    </xf>
    <xf numFmtId="0" fontId="38" fillId="46" borderId="16" xfId="0" applyFont="1" applyFill="1" applyBorder="1" applyAlignment="1">
      <alignment horizontal="left" vertical="center" wrapText="1"/>
    </xf>
    <xf numFmtId="0" fontId="38" fillId="46" borderId="2" xfId="0" applyFont="1" applyFill="1" applyBorder="1" applyAlignment="1">
      <alignment horizontal="left" vertical="center"/>
    </xf>
    <xf numFmtId="0" fontId="38" fillId="46" borderId="13" xfId="0" applyFont="1" applyFill="1" applyBorder="1" applyAlignment="1">
      <alignment horizontal="left" vertical="center"/>
    </xf>
    <xf numFmtId="0" fontId="39" fillId="35" borderId="2" xfId="0" applyFont="1" applyFill="1" applyBorder="1" applyAlignment="1">
      <alignment horizontal="left" vertical="top" wrapText="1"/>
    </xf>
    <xf numFmtId="0" fontId="39" fillId="35" borderId="14" xfId="0" applyFont="1" applyFill="1" applyBorder="1" applyAlignment="1">
      <alignment horizontal="left" vertical="top" wrapText="1"/>
    </xf>
    <xf numFmtId="0" fontId="37" fillId="39" borderId="22" xfId="0" applyFont="1" applyFill="1" applyBorder="1" applyAlignment="1">
      <alignment horizontal="center" vertical="center" wrapText="1"/>
    </xf>
    <xf numFmtId="0" fontId="37" fillId="39" borderId="0" xfId="0" applyFont="1" applyFill="1" applyBorder="1" applyAlignment="1">
      <alignment horizontal="center" vertical="center" wrapText="1"/>
    </xf>
    <xf numFmtId="0" fontId="39" fillId="46" borderId="22" xfId="10" applyFont="1" applyFill="1" applyBorder="1" applyAlignment="1">
      <alignment horizontal="center" vertical="center"/>
    </xf>
    <xf numFmtId="0" fontId="39" fillId="46" borderId="0" xfId="10" applyFont="1" applyFill="1" applyBorder="1" applyAlignment="1">
      <alignment horizontal="center" vertical="center"/>
    </xf>
    <xf numFmtId="0" fontId="40" fillId="0" borderId="2" xfId="0" applyFont="1" applyFill="1" applyBorder="1" applyAlignment="1">
      <alignment horizontal="center" wrapText="1"/>
    </xf>
    <xf numFmtId="0" fontId="40" fillId="0" borderId="14" xfId="0" applyFont="1" applyFill="1" applyBorder="1" applyAlignment="1">
      <alignment horizontal="center" wrapText="1"/>
    </xf>
    <xf numFmtId="0" fontId="40" fillId="0" borderId="13" xfId="0" applyFont="1" applyFill="1" applyBorder="1" applyAlignment="1">
      <alignment horizontal="center" wrapText="1"/>
    </xf>
    <xf numFmtId="0" fontId="38" fillId="46" borderId="2" xfId="0" applyFont="1" applyFill="1" applyBorder="1" applyAlignment="1">
      <alignment horizontal="center" vertical="center" wrapText="1"/>
    </xf>
    <xf numFmtId="0" fontId="38" fillId="46" borderId="13" xfId="0" applyFont="1" applyFill="1" applyBorder="1" applyAlignment="1">
      <alignment horizontal="center" vertical="center" wrapText="1"/>
    </xf>
    <xf numFmtId="0" fontId="39" fillId="35" borderId="2" xfId="0" applyFont="1" applyFill="1" applyBorder="1" applyAlignment="1">
      <alignment vertical="center" wrapText="1"/>
    </xf>
    <xf numFmtId="0" fontId="39" fillId="35" borderId="14" xfId="0" applyFont="1" applyFill="1" applyBorder="1" applyAlignment="1">
      <alignment vertical="center" wrapText="1"/>
    </xf>
    <xf numFmtId="10" fontId="50" fillId="33" borderId="1" xfId="0" applyNumberFormat="1" applyFont="1" applyFill="1" applyBorder="1" applyAlignment="1">
      <alignment horizontal="center" vertical="center" wrapText="1"/>
    </xf>
    <xf numFmtId="0" fontId="23" fillId="35" borderId="1" xfId="0" applyFont="1" applyFill="1" applyBorder="1" applyAlignment="1">
      <alignment horizontal="left"/>
    </xf>
    <xf numFmtId="8" fontId="40" fillId="0" borderId="54" xfId="0" applyNumberFormat="1" applyFont="1" applyFill="1" applyBorder="1" applyAlignment="1">
      <alignment horizontal="left" vertical="center" wrapText="1"/>
    </xf>
  </cellXfs>
  <cellStyles count="88">
    <cellStyle name="20% - Ênfase1" xfId="23" builtinId="30" customBuiltin="1"/>
    <cellStyle name="20% - Ênfase2" xfId="27" builtinId="34" customBuiltin="1"/>
    <cellStyle name="20% - Ênfase3" xfId="31" builtinId="38" customBuiltin="1"/>
    <cellStyle name="20% - Ênfase4" xfId="35" builtinId="42" customBuiltin="1"/>
    <cellStyle name="20% - Ênfase5" xfId="39" builtinId="46" customBuiltin="1"/>
    <cellStyle name="20% - Ênfase6" xfId="43" builtinId="50" customBuiltin="1"/>
    <cellStyle name="40% - Ênfase1" xfId="24" builtinId="31" customBuiltin="1"/>
    <cellStyle name="40% - Ênfase2" xfId="28" builtinId="35" customBuiltin="1"/>
    <cellStyle name="40% - Ênfase3" xfId="32" builtinId="39" customBuiltin="1"/>
    <cellStyle name="40% - Ênfase4" xfId="36" builtinId="43" customBuiltin="1"/>
    <cellStyle name="40% - Ênfase5" xfId="40" builtinId="47" customBuiltin="1"/>
    <cellStyle name="40% - Ênfase6" xfId="44" builtinId="51" customBuiltin="1"/>
    <cellStyle name="60% - Ênfase1" xfId="25" builtinId="32" customBuiltin="1"/>
    <cellStyle name="60% - Ênfase2" xfId="29" builtinId="36" customBuiltin="1"/>
    <cellStyle name="60% - Ênfase3" xfId="33" builtinId="40" customBuiltin="1"/>
    <cellStyle name="60% - Ênfase4" xfId="37" builtinId="44" customBuiltin="1"/>
    <cellStyle name="60% - Ênfase5" xfId="41" builtinId="48" customBuiltin="1"/>
    <cellStyle name="60% - Ênfase6" xfId="45" builtinId="52" customBuiltin="1"/>
    <cellStyle name="Bom" xfId="10" builtinId="26" customBuiltin="1"/>
    <cellStyle name="Cálculo" xfId="15" builtinId="22" customBuiltin="1"/>
    <cellStyle name="Célula de Verificação" xfId="17" builtinId="23" customBuiltin="1"/>
    <cellStyle name="Célula Vinculada" xfId="16" builtinId="24" customBuiltin="1"/>
    <cellStyle name="Ênfase1" xfId="22" builtinId="29" customBuiltin="1"/>
    <cellStyle name="Ênfase2" xfId="26" builtinId="33" customBuiltin="1"/>
    <cellStyle name="Ênfase3" xfId="30" builtinId="37" customBuiltin="1"/>
    <cellStyle name="Ênfase4" xfId="34" builtinId="41" customBuiltin="1"/>
    <cellStyle name="Ênfase5" xfId="38" builtinId="45" customBuiltin="1"/>
    <cellStyle name="Ênfase6" xfId="42" builtinId="49" customBuiltin="1"/>
    <cellStyle name="Entrada" xfId="13" builtinId="20" customBuiltin="1"/>
    <cellStyle name="Incorreto" xfId="11" builtinId="27" customBuiltin="1"/>
    <cellStyle name="Moeda" xfId="84" builtinId="4"/>
    <cellStyle name="Moeda 2" xfId="83"/>
    <cellStyle name="Moeda 2 4" xfId="81"/>
    <cellStyle name="Moeda 3" xfId="58"/>
    <cellStyle name="Moeda 4" xfId="63"/>
    <cellStyle name="Moeda 5" xfId="57"/>
    <cellStyle name="Moeda 6" xfId="87"/>
    <cellStyle name="Neutra" xfId="12" builtinId="28" customBuiltin="1"/>
    <cellStyle name="Normal" xfId="0" builtinId="0"/>
    <cellStyle name="Normal 2" xfId="47"/>
    <cellStyle name="Normal 2 2" xfId="62"/>
    <cellStyle name="Normal 3" xfId="80"/>
    <cellStyle name="Normal 4" xfId="53"/>
    <cellStyle name="Normal 5" xfId="86"/>
    <cellStyle name="Normal 7" xfId="52"/>
    <cellStyle name="Normal 7 2" xfId="78"/>
    <cellStyle name="Normal 7 3" xfId="69"/>
    <cellStyle name="Normal_TELEFONIA_DIREB_EDITAL_SAF_Manut_Predial_Manguinhos" xfId="79"/>
    <cellStyle name="Nota" xfId="19" builtinId="10" customBuiltin="1"/>
    <cellStyle name="Porcentagem" xfId="85" builtinId="5"/>
    <cellStyle name="Porcentagem 10" xfId="82"/>
    <cellStyle name="Porcentagem 2" xfId="60"/>
    <cellStyle name="Porcentagem 3" xfId="61"/>
    <cellStyle name="Saída" xfId="14" builtinId="21" customBuiltin="1"/>
    <cellStyle name="Texto de Aviso" xfId="18" builtinId="11" customBuiltin="1"/>
    <cellStyle name="Texto Explicativo" xfId="20" builtinId="53" customBuiltin="1"/>
    <cellStyle name="Título" xfId="5" builtinId="15" customBuiltin="1"/>
    <cellStyle name="Título 1" xfId="6" builtinId="16" customBuiltin="1"/>
    <cellStyle name="Título 2" xfId="7" builtinId="17" customBuiltin="1"/>
    <cellStyle name="Título 3" xfId="8" builtinId="18" customBuiltin="1"/>
    <cellStyle name="Título 4" xfId="9" builtinId="19" customBuiltin="1"/>
    <cellStyle name="Total" xfId="21" builtinId="25" customBuiltin="1"/>
    <cellStyle name="Vírgula" xfId="1" builtinId="3"/>
    <cellStyle name="Vírgula 2" xfId="2"/>
    <cellStyle name="Vírgula 3" xfId="4"/>
    <cellStyle name="Vírgula 3 2" xfId="50"/>
    <cellStyle name="Vírgula 3 2 2" xfId="76"/>
    <cellStyle name="Vírgula 3 2 3" xfId="67"/>
    <cellStyle name="Vírgula 3 3" xfId="72"/>
    <cellStyle name="Vírgula 3 4" xfId="56"/>
    <cellStyle name="Vírgula 4" xfId="3"/>
    <cellStyle name="Vírgula 4 2" xfId="49"/>
    <cellStyle name="Vírgula 4 2 2" xfId="75"/>
    <cellStyle name="Vírgula 4 2 3" xfId="66"/>
    <cellStyle name="Vírgula 4 3" xfId="71"/>
    <cellStyle name="Vírgula 4 4" xfId="55"/>
    <cellStyle name="Vírgula 5" xfId="46"/>
    <cellStyle name="Vírgula 5 2" xfId="51"/>
    <cellStyle name="Vírgula 5 2 2" xfId="77"/>
    <cellStyle name="Vírgula 5 2 3" xfId="68"/>
    <cellStyle name="Vírgula 5 3" xfId="73"/>
    <cellStyle name="Vírgula 5 4" xfId="64"/>
    <cellStyle name="Vírgula 6" xfId="48"/>
    <cellStyle name="Vírgula 6 2" xfId="74"/>
    <cellStyle name="Vírgula 6 3" xfId="65"/>
    <cellStyle name="Vírgula 7" xfId="70"/>
    <cellStyle name="Vírgula 8" xfId="54"/>
    <cellStyle name="Vírgula 9" xfId="59"/>
  </cellStyles>
  <dxfs count="0"/>
  <tableStyles count="0" defaultTableStyle="TableStyleMedium2" defaultPivotStyle="PivotStyleLight16"/>
  <colors>
    <mruColors>
      <color rgb="FFF0F0F0"/>
      <color rgb="FFE6E6E6"/>
      <color rgb="FFE2E2E2"/>
      <color rgb="FFE4E4E4"/>
      <color rgb="FFDCDCDC"/>
      <color rgb="FFB2B2B2"/>
      <color rgb="FF969696"/>
      <color rgb="FF333300"/>
      <color rgb="FF003300"/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2"/>
  <sheetViews>
    <sheetView topLeftCell="A16" zoomScale="120" zoomScaleNormal="120" workbookViewId="0">
      <selection activeCell="P35" sqref="P35"/>
    </sheetView>
  </sheetViews>
  <sheetFormatPr defaultRowHeight="12" x14ac:dyDescent="0.2"/>
  <cols>
    <col min="1" max="1" width="41.140625" style="123" bestFit="1" customWidth="1"/>
    <col min="2" max="2" width="10.5703125" style="126" bestFit="1" customWidth="1"/>
    <col min="3" max="3" width="12.7109375" style="126" customWidth="1"/>
    <col min="4" max="4" width="10.85546875" style="126" customWidth="1"/>
    <col min="5" max="5" width="13.140625" style="127" bestFit="1" customWidth="1"/>
    <col min="6" max="6" width="19" style="128" customWidth="1"/>
    <col min="7" max="7" width="13.5703125" style="123" customWidth="1"/>
    <col min="8" max="8" width="16.140625" style="123" bestFit="1" customWidth="1"/>
    <col min="9" max="9" width="2.42578125" style="123" customWidth="1"/>
    <col min="10" max="10" width="9.140625" style="123"/>
    <col min="11" max="11" width="15" style="123" bestFit="1" customWidth="1"/>
    <col min="12" max="16384" width="9.140625" style="123"/>
  </cols>
  <sheetData>
    <row r="1" spans="1:13" x14ac:dyDescent="0.2">
      <c r="A1" s="247" t="s">
        <v>174</v>
      </c>
      <c r="B1" s="248"/>
      <c r="C1" s="248"/>
      <c r="D1" s="248"/>
      <c r="E1" s="248"/>
      <c r="F1" s="248"/>
      <c r="G1" s="248"/>
      <c r="H1" s="248"/>
      <c r="I1" s="248"/>
      <c r="J1" s="249"/>
      <c r="K1" s="149"/>
      <c r="L1" s="149"/>
      <c r="M1" s="150"/>
    </row>
    <row r="2" spans="1:13" x14ac:dyDescent="0.2">
      <c r="A2" s="250"/>
      <c r="B2" s="251"/>
      <c r="C2" s="251"/>
      <c r="D2" s="251"/>
      <c r="E2" s="251"/>
      <c r="F2" s="251"/>
      <c r="G2" s="251"/>
      <c r="H2" s="251"/>
      <c r="I2" s="251"/>
      <c r="J2" s="252"/>
      <c r="K2" s="149"/>
      <c r="L2" s="149"/>
      <c r="M2" s="150"/>
    </row>
    <row r="3" spans="1:13" x14ac:dyDescent="0.2">
      <c r="A3" s="269" t="s">
        <v>153</v>
      </c>
      <c r="B3" s="270"/>
      <c r="C3" s="270"/>
      <c r="D3" s="270"/>
      <c r="E3" s="270"/>
      <c r="F3" s="270"/>
      <c r="G3" s="270"/>
      <c r="H3" s="270"/>
      <c r="I3" s="270"/>
      <c r="J3" s="271"/>
      <c r="K3" s="151"/>
      <c r="L3" s="151"/>
      <c r="M3" s="152"/>
    </row>
    <row r="4" spans="1:13" x14ac:dyDescent="0.2">
      <c r="A4" s="272" t="s">
        <v>172</v>
      </c>
      <c r="B4" s="273"/>
      <c r="C4" s="273"/>
      <c r="D4" s="273"/>
      <c r="E4" s="273"/>
      <c r="F4" s="273"/>
      <c r="G4" s="273"/>
      <c r="H4" s="273"/>
      <c r="I4" s="273"/>
      <c r="J4" s="274"/>
      <c r="K4" s="151"/>
      <c r="L4" s="151"/>
      <c r="M4" s="152"/>
    </row>
    <row r="5" spans="1:13" x14ac:dyDescent="0.2">
      <c r="A5" s="291" t="s">
        <v>109</v>
      </c>
      <c r="B5" s="292"/>
      <c r="C5" s="292"/>
      <c r="D5" s="292"/>
      <c r="E5" s="292"/>
      <c r="F5" s="292"/>
      <c r="G5" s="292"/>
      <c r="H5" s="292"/>
      <c r="I5" s="292"/>
      <c r="J5" s="292"/>
      <c r="K5" s="151"/>
      <c r="L5" s="151"/>
      <c r="M5" s="152"/>
    </row>
    <row r="6" spans="1:13" x14ac:dyDescent="0.2">
      <c r="A6" s="275" t="s">
        <v>173</v>
      </c>
      <c r="B6" s="276"/>
      <c r="C6" s="276"/>
      <c r="D6" s="276"/>
      <c r="E6" s="276"/>
      <c r="F6" s="276"/>
      <c r="G6" s="276"/>
      <c r="H6" s="276"/>
      <c r="I6" s="276"/>
      <c r="J6" s="277"/>
      <c r="K6" s="151"/>
      <c r="L6" s="151"/>
      <c r="M6" s="152"/>
    </row>
    <row r="7" spans="1:13" x14ac:dyDescent="0.2">
      <c r="A7" s="278"/>
      <c r="B7" s="279"/>
      <c r="C7" s="279"/>
      <c r="D7" s="279"/>
      <c r="E7" s="279"/>
      <c r="F7" s="279"/>
      <c r="G7" s="279"/>
      <c r="H7" s="279"/>
      <c r="I7" s="279"/>
      <c r="J7" s="280"/>
      <c r="K7" s="153"/>
      <c r="L7" s="153"/>
      <c r="M7" s="152"/>
    </row>
    <row r="8" spans="1:13" x14ac:dyDescent="0.2">
      <c r="A8" s="278"/>
      <c r="B8" s="279"/>
      <c r="C8" s="279"/>
      <c r="D8" s="279"/>
      <c r="E8" s="279"/>
      <c r="F8" s="279"/>
      <c r="G8" s="279"/>
      <c r="H8" s="279"/>
      <c r="I8" s="279"/>
      <c r="J8" s="280"/>
      <c r="K8" s="154"/>
      <c r="L8" s="124"/>
    </row>
    <row r="9" spans="1:13" x14ac:dyDescent="0.2">
      <c r="A9" s="278"/>
      <c r="B9" s="279"/>
      <c r="C9" s="279"/>
      <c r="D9" s="279"/>
      <c r="E9" s="279"/>
      <c r="F9" s="279"/>
      <c r="G9" s="279"/>
      <c r="H9" s="279"/>
      <c r="I9" s="279"/>
      <c r="J9" s="280"/>
      <c r="K9" s="154"/>
      <c r="L9" s="124"/>
    </row>
    <row r="10" spans="1:13" s="155" customFormat="1" x14ac:dyDescent="0.25">
      <c r="A10" s="281"/>
      <c r="B10" s="282"/>
      <c r="C10" s="282"/>
      <c r="D10" s="282"/>
      <c r="E10" s="282"/>
      <c r="F10" s="282"/>
      <c r="G10" s="282"/>
      <c r="H10" s="282"/>
      <c r="I10" s="282"/>
      <c r="J10" s="283"/>
      <c r="K10" s="154"/>
      <c r="L10" s="125"/>
    </row>
    <row r="11" spans="1:13" x14ac:dyDescent="0.2">
      <c r="A11" s="299" t="s">
        <v>84</v>
      </c>
      <c r="B11" s="300"/>
      <c r="C11" s="300"/>
      <c r="D11" s="300"/>
      <c r="E11" s="300"/>
      <c r="F11" s="300"/>
      <c r="G11" s="300"/>
      <c r="H11" s="300"/>
      <c r="I11" s="300"/>
      <c r="J11" s="301"/>
      <c r="K11" s="154"/>
      <c r="L11" s="124"/>
    </row>
    <row r="12" spans="1:13" x14ac:dyDescent="0.2">
      <c r="A12" s="156" t="s">
        <v>85</v>
      </c>
      <c r="B12" s="302"/>
      <c r="C12" s="303"/>
      <c r="D12" s="303"/>
      <c r="E12" s="303"/>
      <c r="F12" s="303"/>
      <c r="G12" s="303"/>
      <c r="H12" s="303"/>
      <c r="I12" s="303"/>
      <c r="J12" s="304"/>
      <c r="K12" s="154"/>
      <c r="L12" s="124"/>
    </row>
    <row r="13" spans="1:13" x14ac:dyDescent="0.2">
      <c r="A13" s="157" t="s">
        <v>86</v>
      </c>
      <c r="B13" s="254"/>
      <c r="C13" s="255"/>
      <c r="D13" s="255"/>
      <c r="E13" s="255"/>
      <c r="F13" s="255"/>
      <c r="G13" s="255"/>
      <c r="H13" s="255"/>
      <c r="I13" s="255"/>
      <c r="J13" s="256"/>
      <c r="K13" s="154"/>
      <c r="L13" s="124"/>
    </row>
    <row r="14" spans="1:13" x14ac:dyDescent="0.2">
      <c r="A14" s="158" t="s">
        <v>87</v>
      </c>
      <c r="B14" s="298"/>
      <c r="C14" s="298"/>
      <c r="D14" s="298"/>
      <c r="E14" s="298"/>
      <c r="F14" s="298"/>
      <c r="G14" s="159" t="s">
        <v>145</v>
      </c>
      <c r="H14" s="297" t="s">
        <v>88</v>
      </c>
      <c r="I14" s="297"/>
      <c r="J14" s="297"/>
      <c r="K14" s="154"/>
      <c r="L14" s="160"/>
    </row>
    <row r="15" spans="1:13" x14ac:dyDescent="0.2">
      <c r="A15" s="158" t="s">
        <v>89</v>
      </c>
      <c r="B15" s="266" t="s">
        <v>90</v>
      </c>
      <c r="C15" s="267"/>
      <c r="D15" s="267"/>
      <c r="E15" s="267"/>
      <c r="F15" s="267"/>
      <c r="G15" s="267"/>
      <c r="H15" s="267"/>
      <c r="I15" s="267"/>
      <c r="J15" s="268"/>
      <c r="K15" s="154"/>
      <c r="L15" s="160"/>
    </row>
    <row r="16" spans="1:13" x14ac:dyDescent="0.2">
      <c r="A16" s="158" t="s">
        <v>91</v>
      </c>
      <c r="B16" s="254"/>
      <c r="C16" s="255"/>
      <c r="D16" s="255"/>
      <c r="E16" s="255"/>
      <c r="F16" s="255"/>
      <c r="G16" s="255"/>
      <c r="H16" s="255"/>
      <c r="I16" s="255"/>
      <c r="J16" s="256"/>
      <c r="K16" s="154"/>
      <c r="L16" s="124"/>
    </row>
    <row r="17" spans="1:12" x14ac:dyDescent="0.2">
      <c r="A17" s="158" t="s">
        <v>115</v>
      </c>
      <c r="B17" s="254"/>
      <c r="C17" s="255"/>
      <c r="D17" s="255"/>
      <c r="E17" s="255"/>
      <c r="F17" s="255"/>
      <c r="G17" s="255"/>
      <c r="H17" s="255"/>
      <c r="I17" s="255"/>
      <c r="J17" s="256"/>
      <c r="K17" s="161"/>
      <c r="L17" s="162"/>
    </row>
    <row r="18" spans="1:12" x14ac:dyDescent="0.2">
      <c r="A18" s="254"/>
      <c r="B18" s="255"/>
      <c r="C18" s="255"/>
      <c r="D18" s="255"/>
      <c r="E18" s="255"/>
      <c r="F18" s="255"/>
      <c r="G18" s="255"/>
      <c r="H18" s="255"/>
      <c r="I18" s="255"/>
      <c r="J18" s="256"/>
      <c r="K18" s="161"/>
      <c r="L18" s="162"/>
    </row>
    <row r="19" spans="1:12" x14ac:dyDescent="0.2">
      <c r="A19" s="257" t="s">
        <v>144</v>
      </c>
      <c r="B19" s="258"/>
      <c r="C19" s="258"/>
      <c r="D19" s="258"/>
      <c r="E19" s="258"/>
      <c r="F19" s="258"/>
      <c r="G19" s="258"/>
      <c r="H19" s="258"/>
      <c r="I19" s="258"/>
      <c r="J19" s="259"/>
      <c r="K19" s="154"/>
      <c r="L19" s="124"/>
    </row>
    <row r="20" spans="1:12" x14ac:dyDescent="0.2">
      <c r="A20" s="257"/>
      <c r="B20" s="258"/>
      <c r="C20" s="258"/>
      <c r="D20" s="258"/>
      <c r="E20" s="258"/>
      <c r="F20" s="258"/>
      <c r="G20" s="258"/>
      <c r="H20" s="258"/>
      <c r="I20" s="258"/>
      <c r="J20" s="259"/>
      <c r="K20" s="154"/>
      <c r="L20" s="124"/>
    </row>
    <row r="21" spans="1:12" x14ac:dyDescent="0.2">
      <c r="A21" s="293"/>
      <c r="B21" s="294"/>
      <c r="C21" s="294"/>
      <c r="D21" s="294"/>
      <c r="E21" s="294"/>
      <c r="F21" s="294"/>
      <c r="G21" s="294"/>
      <c r="H21" s="294"/>
      <c r="I21" s="294"/>
      <c r="J21" s="294"/>
      <c r="K21" s="154"/>
      <c r="L21" s="124"/>
    </row>
    <row r="22" spans="1:12" x14ac:dyDescent="0.2">
      <c r="A22" s="260" t="s">
        <v>147</v>
      </c>
      <c r="B22" s="261"/>
      <c r="C22" s="261"/>
      <c r="D22" s="261"/>
      <c r="E22" s="261"/>
      <c r="F22" s="261"/>
      <c r="G22" s="261"/>
      <c r="H22" s="261"/>
      <c r="I22" s="261"/>
      <c r="J22" s="262"/>
      <c r="K22" s="154"/>
      <c r="L22" s="124"/>
    </row>
    <row r="23" spans="1:12" ht="36" x14ac:dyDescent="0.2">
      <c r="A23" s="163" t="s">
        <v>92</v>
      </c>
      <c r="B23" s="164" t="s">
        <v>73</v>
      </c>
      <c r="C23" s="165" t="s">
        <v>148</v>
      </c>
      <c r="D23" s="295" t="s">
        <v>104</v>
      </c>
      <c r="E23" s="296"/>
      <c r="F23" s="263" t="s">
        <v>93</v>
      </c>
      <c r="G23" s="264"/>
      <c r="H23" s="264"/>
      <c r="I23" s="264"/>
      <c r="J23" s="265"/>
      <c r="K23" s="154"/>
      <c r="L23" s="124"/>
    </row>
    <row r="24" spans="1:12" x14ac:dyDescent="0.2">
      <c r="A24" s="166" t="str">
        <f>MdO!B151</f>
        <v>ADMINISTRADOR DE SISTEMA OPERACIONAL</v>
      </c>
      <c r="B24" s="167">
        <f>MdO!D151</f>
        <v>1</v>
      </c>
      <c r="C24" s="168">
        <f>MdO!E151</f>
        <v>1</v>
      </c>
      <c r="D24" s="284">
        <f>MdO!F151</f>
        <v>0</v>
      </c>
      <c r="E24" s="285"/>
      <c r="F24" s="305">
        <f>+D24*B24</f>
        <v>0</v>
      </c>
      <c r="G24" s="306"/>
      <c r="H24" s="306"/>
      <c r="I24" s="306"/>
      <c r="J24" s="307"/>
      <c r="K24" s="154"/>
      <c r="L24" s="124"/>
    </row>
    <row r="25" spans="1:12" x14ac:dyDescent="0.2">
      <c r="A25" s="166" t="str">
        <f>MdO!B152</f>
        <v>AUXILIAR DE ALMOXARIFE</v>
      </c>
      <c r="B25" s="167">
        <f>MdO!D152</f>
        <v>1</v>
      </c>
      <c r="C25" s="168">
        <f>MdO!E152</f>
        <v>1</v>
      </c>
      <c r="D25" s="284">
        <f>MdO!F152</f>
        <v>0</v>
      </c>
      <c r="E25" s="285"/>
      <c r="F25" s="284">
        <f>D25*B25</f>
        <v>0</v>
      </c>
      <c r="G25" s="286"/>
      <c r="H25" s="286"/>
      <c r="I25" s="286"/>
      <c r="J25" s="285"/>
      <c r="K25" s="154"/>
      <c r="L25" s="124"/>
    </row>
    <row r="26" spans="1:12" x14ac:dyDescent="0.2">
      <c r="A26" s="166" t="str">
        <f>MdO!B153</f>
        <v>AUXILIAR DE ARQUIVO</v>
      </c>
      <c r="B26" s="167">
        <f>MdO!D153</f>
        <v>15</v>
      </c>
      <c r="C26" s="168">
        <f>MdO!E153</f>
        <v>15</v>
      </c>
      <c r="D26" s="284">
        <f>MdO!F153</f>
        <v>0</v>
      </c>
      <c r="E26" s="285"/>
      <c r="F26" s="284">
        <f>D26*B26</f>
        <v>0</v>
      </c>
      <c r="G26" s="286"/>
      <c r="H26" s="286"/>
      <c r="I26" s="286"/>
      <c r="J26" s="285"/>
      <c r="K26" s="154"/>
      <c r="L26" s="124"/>
    </row>
    <row r="27" spans="1:12" x14ac:dyDescent="0.2">
      <c r="A27" s="166" t="str">
        <f>MdO!B154</f>
        <v>OPERADOR DE ÁUDIO</v>
      </c>
      <c r="B27" s="167">
        <f>MdO!D154</f>
        <v>1</v>
      </c>
      <c r="C27" s="168">
        <f>MdO!E154</f>
        <v>1</v>
      </c>
      <c r="D27" s="284">
        <f>MdO!F154</f>
        <v>0</v>
      </c>
      <c r="E27" s="285"/>
      <c r="F27" s="284">
        <f>D27*B27</f>
        <v>0</v>
      </c>
      <c r="G27" s="286"/>
      <c r="H27" s="286"/>
      <c r="I27" s="286"/>
      <c r="J27" s="285"/>
      <c r="K27" s="154"/>
      <c r="L27" s="124"/>
    </row>
    <row r="28" spans="1:12" x14ac:dyDescent="0.2">
      <c r="A28" s="166" t="str">
        <f>MdO!B155</f>
        <v>OPERADOR DE CARGA E DESCARGA</v>
      </c>
      <c r="B28" s="167">
        <f>MdO!D155</f>
        <v>6</v>
      </c>
      <c r="C28" s="168">
        <f>MdO!E155</f>
        <v>6</v>
      </c>
      <c r="D28" s="284">
        <f>MdO!F155</f>
        <v>0</v>
      </c>
      <c r="E28" s="285"/>
      <c r="F28" s="284">
        <f>D28*B28</f>
        <v>0</v>
      </c>
      <c r="G28" s="286"/>
      <c r="H28" s="286"/>
      <c r="I28" s="286"/>
      <c r="J28" s="285"/>
      <c r="K28" s="154"/>
      <c r="L28" s="124"/>
    </row>
    <row r="29" spans="1:12" x14ac:dyDescent="0.2">
      <c r="A29" s="166" t="str">
        <f>MdO!B156</f>
        <v>RECEPCIONISTA</v>
      </c>
      <c r="B29" s="167">
        <f>MdO!D156</f>
        <v>5</v>
      </c>
      <c r="C29" s="168">
        <f>MdO!E156</f>
        <v>5</v>
      </c>
      <c r="D29" s="284">
        <f>MdO!F156</f>
        <v>0</v>
      </c>
      <c r="E29" s="285"/>
      <c r="F29" s="284">
        <f>D29*B29</f>
        <v>0</v>
      </c>
      <c r="G29" s="286"/>
      <c r="H29" s="286"/>
      <c r="I29" s="286"/>
      <c r="J29" s="285"/>
      <c r="K29" s="154"/>
      <c r="L29" s="124"/>
    </row>
    <row r="30" spans="1:12" x14ac:dyDescent="0.2">
      <c r="A30" s="129" t="str">
        <f>MdO!B157</f>
        <v>TÉCNICO DE EDIFICAÇÕES PLANTONISTA DIURNO</v>
      </c>
      <c r="B30" s="167">
        <f>MdO!D157</f>
        <v>1</v>
      </c>
      <c r="C30" s="168">
        <f>MdO!E157</f>
        <v>2</v>
      </c>
      <c r="D30" s="284">
        <f>MdO!F157</f>
        <v>0</v>
      </c>
      <c r="E30" s="285"/>
      <c r="F30" s="284">
        <f>+D30*B30</f>
        <v>0</v>
      </c>
      <c r="G30" s="286"/>
      <c r="H30" s="286"/>
      <c r="I30" s="286"/>
      <c r="J30" s="285"/>
      <c r="K30" s="161"/>
      <c r="L30" s="169"/>
    </row>
    <row r="31" spans="1:12" x14ac:dyDescent="0.2">
      <c r="A31" s="166" t="str">
        <f>MdO!B158</f>
        <v>TÉCNICO EM ELETROMECÂNICA PLANTONISTA DIURNO</v>
      </c>
      <c r="B31" s="167">
        <f>MdO!D158</f>
        <v>1</v>
      </c>
      <c r="C31" s="168">
        <f>MdO!E158</f>
        <v>2</v>
      </c>
      <c r="D31" s="284">
        <f>MdO!F158</f>
        <v>0</v>
      </c>
      <c r="E31" s="285"/>
      <c r="F31" s="284">
        <f>+D31*B31</f>
        <v>0</v>
      </c>
      <c r="G31" s="286"/>
      <c r="H31" s="286"/>
      <c r="I31" s="286"/>
      <c r="J31" s="285"/>
      <c r="K31" s="170"/>
      <c r="L31" s="170"/>
    </row>
    <row r="32" spans="1:12" x14ac:dyDescent="0.2">
      <c r="A32" s="166" t="str">
        <f>MdO!B159</f>
        <v>TÉCNICO EM SECRETARIADO</v>
      </c>
      <c r="B32" s="167">
        <f>MdO!D159</f>
        <v>52</v>
      </c>
      <c r="C32" s="168">
        <f>MdO!E159</f>
        <v>52</v>
      </c>
      <c r="D32" s="284">
        <f>MdO!F159</f>
        <v>0</v>
      </c>
      <c r="E32" s="285"/>
      <c r="F32" s="284">
        <f>D32*B32</f>
        <v>0</v>
      </c>
      <c r="G32" s="286"/>
      <c r="H32" s="286"/>
      <c r="I32" s="286"/>
      <c r="J32" s="285"/>
      <c r="K32" s="171"/>
      <c r="L32" s="171"/>
    </row>
    <row r="33" spans="1:12" x14ac:dyDescent="0.2">
      <c r="A33" s="166" t="str">
        <f>MdO!B160</f>
        <v>SECRETÁRIO EXECUTIVO</v>
      </c>
      <c r="B33" s="167">
        <f>MdO!D160</f>
        <v>10</v>
      </c>
      <c r="C33" s="168">
        <f>MdO!E160</f>
        <v>10</v>
      </c>
      <c r="D33" s="284">
        <f>MdO!F160</f>
        <v>0</v>
      </c>
      <c r="E33" s="285"/>
      <c r="F33" s="284">
        <f>D33*C33</f>
        <v>0</v>
      </c>
      <c r="G33" s="286"/>
      <c r="H33" s="286"/>
      <c r="I33" s="286"/>
      <c r="J33" s="285"/>
      <c r="K33" s="171"/>
      <c r="L33" s="171"/>
    </row>
    <row r="34" spans="1:12" x14ac:dyDescent="0.2">
      <c r="A34" s="166" t="str">
        <f>MdO!B161</f>
        <v>SUPERVISOR - (PREPOSTO)</v>
      </c>
      <c r="B34" s="167">
        <f>MdO!D161</f>
        <v>1</v>
      </c>
      <c r="C34" s="168">
        <f>MdO!E161</f>
        <v>1</v>
      </c>
      <c r="D34" s="284">
        <f>MdO!F161</f>
        <v>0</v>
      </c>
      <c r="E34" s="285"/>
      <c r="F34" s="284">
        <f>D34*C34</f>
        <v>0</v>
      </c>
      <c r="G34" s="286"/>
      <c r="H34" s="286"/>
      <c r="I34" s="286"/>
      <c r="J34" s="285"/>
      <c r="K34" s="171"/>
      <c r="L34" s="171"/>
    </row>
    <row r="35" spans="1:12" x14ac:dyDescent="0.2">
      <c r="A35" s="172" t="s">
        <v>111</v>
      </c>
      <c r="B35" s="167">
        <f>SUM(B24:B34)</f>
        <v>94</v>
      </c>
      <c r="C35" s="167">
        <f>MdO!E162</f>
        <v>96</v>
      </c>
      <c r="D35" s="253">
        <f>SUM(D24:E34)</f>
        <v>0</v>
      </c>
      <c r="E35" s="253"/>
      <c r="F35" s="253">
        <f>SUM(F24:J34)</f>
        <v>0</v>
      </c>
      <c r="G35" s="253"/>
      <c r="H35" s="253"/>
      <c r="I35" s="253"/>
      <c r="J35" s="253"/>
      <c r="K35" s="171"/>
      <c r="L35" s="171"/>
    </row>
    <row r="36" spans="1:12" x14ac:dyDescent="0.2">
      <c r="A36" s="324"/>
      <c r="B36" s="324"/>
      <c r="C36" s="324"/>
      <c r="D36" s="324"/>
      <c r="E36" s="324"/>
      <c r="F36" s="324"/>
      <c r="G36" s="324"/>
      <c r="H36" s="324"/>
      <c r="I36" s="324"/>
      <c r="J36" s="324"/>
      <c r="K36" s="161"/>
    </row>
    <row r="37" spans="1:12" x14ac:dyDescent="0.2">
      <c r="A37" s="318" t="s">
        <v>222</v>
      </c>
      <c r="B37" s="318"/>
      <c r="C37" s="318"/>
      <c r="D37" s="318"/>
      <c r="E37" s="318"/>
      <c r="F37" s="321">
        <f>F35</f>
        <v>0</v>
      </c>
      <c r="G37" s="321"/>
      <c r="H37" s="321"/>
      <c r="I37" s="321"/>
      <c r="J37" s="321"/>
      <c r="K37" s="148"/>
    </row>
    <row r="38" spans="1:12" x14ac:dyDescent="0.2">
      <c r="A38" s="319"/>
      <c r="B38" s="320"/>
      <c r="C38" s="320"/>
      <c r="D38" s="320"/>
      <c r="E38" s="320"/>
      <c r="F38" s="320"/>
      <c r="G38" s="320"/>
      <c r="H38" s="320"/>
      <c r="I38" s="320"/>
      <c r="J38" s="320"/>
    </row>
    <row r="39" spans="1:12" x14ac:dyDescent="0.2">
      <c r="A39" s="312" t="s">
        <v>149</v>
      </c>
      <c r="B39" s="313"/>
      <c r="C39" s="313"/>
      <c r="D39" s="313"/>
      <c r="E39" s="314"/>
      <c r="F39" s="322">
        <f>F37*12</f>
        <v>0</v>
      </c>
      <c r="G39" s="323"/>
      <c r="H39" s="323"/>
      <c r="I39" s="323"/>
      <c r="J39" s="323"/>
      <c r="K39" s="148"/>
    </row>
    <row r="40" spans="1:12" x14ac:dyDescent="0.2">
      <c r="A40" s="315"/>
      <c r="B40" s="316"/>
      <c r="C40" s="316"/>
      <c r="D40" s="316"/>
      <c r="E40" s="317"/>
      <c r="F40" s="322"/>
      <c r="G40" s="323"/>
      <c r="H40" s="323"/>
      <c r="I40" s="323"/>
      <c r="J40" s="323"/>
    </row>
    <row r="41" spans="1:12" x14ac:dyDescent="0.2">
      <c r="A41" s="311"/>
      <c r="B41" s="311"/>
      <c r="C41" s="311"/>
      <c r="D41" s="311"/>
      <c r="E41" s="311"/>
      <c r="F41" s="311"/>
      <c r="G41" s="311"/>
      <c r="H41" s="311"/>
      <c r="I41" s="311"/>
      <c r="J41" s="311"/>
    </row>
    <row r="42" spans="1:12" x14ac:dyDescent="0.2">
      <c r="A42" s="308" t="s">
        <v>94</v>
      </c>
      <c r="B42" s="309"/>
      <c r="C42" s="309"/>
      <c r="D42" s="309"/>
      <c r="E42" s="309"/>
      <c r="F42" s="309"/>
      <c r="G42" s="309"/>
      <c r="H42" s="309"/>
      <c r="I42" s="309"/>
      <c r="J42" s="310"/>
    </row>
    <row r="43" spans="1:12" x14ac:dyDescent="0.2">
      <c r="A43" s="308"/>
      <c r="B43" s="309"/>
      <c r="C43" s="309"/>
      <c r="D43" s="309"/>
      <c r="E43" s="309"/>
      <c r="F43" s="309"/>
      <c r="G43" s="309"/>
      <c r="H43" s="309"/>
      <c r="I43" s="309"/>
      <c r="J43" s="310"/>
    </row>
    <row r="44" spans="1:12" x14ac:dyDescent="0.2">
      <c r="A44" s="288" t="s">
        <v>95</v>
      </c>
      <c r="B44" s="289"/>
      <c r="C44" s="289"/>
      <c r="D44" s="289"/>
      <c r="E44" s="289"/>
      <c r="F44" s="289"/>
      <c r="G44" s="289"/>
      <c r="H44" s="289"/>
      <c r="I44" s="289"/>
      <c r="J44" s="290"/>
    </row>
    <row r="45" spans="1:12" x14ac:dyDescent="0.2">
      <c r="A45" s="288"/>
      <c r="B45" s="289"/>
      <c r="C45" s="289"/>
      <c r="D45" s="289"/>
      <c r="E45" s="289"/>
      <c r="F45" s="289"/>
      <c r="G45" s="289"/>
      <c r="H45" s="289"/>
      <c r="I45" s="289"/>
      <c r="J45" s="290"/>
    </row>
    <row r="46" spans="1:12" ht="12" customHeight="1" x14ac:dyDescent="0.2">
      <c r="A46" s="287" t="s">
        <v>152</v>
      </c>
      <c r="B46" s="287"/>
      <c r="C46" s="287"/>
      <c r="D46" s="287"/>
      <c r="E46" s="287"/>
      <c r="F46" s="287"/>
      <c r="G46" s="287"/>
      <c r="H46" s="287"/>
      <c r="I46" s="287"/>
      <c r="J46" s="287"/>
    </row>
    <row r="47" spans="1:12" x14ac:dyDescent="0.2">
      <c r="A47" s="287"/>
      <c r="B47" s="287"/>
      <c r="C47" s="287"/>
      <c r="D47" s="287"/>
      <c r="E47" s="287"/>
      <c r="F47" s="287"/>
      <c r="G47" s="287"/>
      <c r="H47" s="287"/>
      <c r="I47" s="287"/>
      <c r="J47" s="287"/>
    </row>
    <row r="48" spans="1:12" x14ac:dyDescent="0.2">
      <c r="A48" s="287"/>
      <c r="B48" s="287"/>
      <c r="C48" s="287"/>
      <c r="D48" s="287"/>
      <c r="E48" s="287"/>
      <c r="F48" s="287"/>
      <c r="G48" s="287"/>
      <c r="H48" s="287"/>
      <c r="I48" s="287"/>
      <c r="J48" s="287"/>
    </row>
    <row r="49" spans="1:10" x14ac:dyDescent="0.2">
      <c r="A49" s="287"/>
      <c r="B49" s="287"/>
      <c r="C49" s="287"/>
      <c r="D49" s="287"/>
      <c r="E49" s="287"/>
      <c r="F49" s="287"/>
      <c r="G49" s="287"/>
      <c r="H49" s="287"/>
      <c r="I49" s="287"/>
      <c r="J49" s="287"/>
    </row>
    <row r="50" spans="1:10" x14ac:dyDescent="0.2">
      <c r="A50" s="287"/>
      <c r="B50" s="287"/>
      <c r="C50" s="287"/>
      <c r="D50" s="287"/>
      <c r="E50" s="287"/>
      <c r="F50" s="287"/>
      <c r="G50" s="287"/>
      <c r="H50" s="287"/>
      <c r="I50" s="287"/>
      <c r="J50" s="287"/>
    </row>
    <row r="51" spans="1:10" x14ac:dyDescent="0.2">
      <c r="A51" s="287"/>
      <c r="B51" s="287"/>
      <c r="C51" s="287"/>
      <c r="D51" s="287"/>
      <c r="E51" s="287"/>
      <c r="F51" s="287"/>
      <c r="G51" s="287"/>
      <c r="H51" s="287"/>
      <c r="I51" s="287"/>
      <c r="J51" s="287"/>
    </row>
    <row r="52" spans="1:10" x14ac:dyDescent="0.2">
      <c r="A52" s="287"/>
      <c r="B52" s="287"/>
      <c r="C52" s="287"/>
      <c r="D52" s="287"/>
      <c r="E52" s="287"/>
      <c r="F52" s="287"/>
      <c r="G52" s="287"/>
      <c r="H52" s="287"/>
      <c r="I52" s="287"/>
      <c r="J52" s="287"/>
    </row>
  </sheetData>
  <mergeCells count="54">
    <mergeCell ref="D33:E33"/>
    <mergeCell ref="F33:J33"/>
    <mergeCell ref="A42:J43"/>
    <mergeCell ref="A41:J41"/>
    <mergeCell ref="A39:E40"/>
    <mergeCell ref="A37:E37"/>
    <mergeCell ref="A38:J38"/>
    <mergeCell ref="F37:J37"/>
    <mergeCell ref="F39:J40"/>
    <mergeCell ref="A36:J36"/>
    <mergeCell ref="F35:J35"/>
    <mergeCell ref="A5:J5"/>
    <mergeCell ref="A20:J20"/>
    <mergeCell ref="A21:J21"/>
    <mergeCell ref="D23:E23"/>
    <mergeCell ref="D24:E24"/>
    <mergeCell ref="H14:J14"/>
    <mergeCell ref="B14:F14"/>
    <mergeCell ref="A11:J11"/>
    <mergeCell ref="B12:J12"/>
    <mergeCell ref="A18:J18"/>
    <mergeCell ref="F24:J24"/>
    <mergeCell ref="F32:J32"/>
    <mergeCell ref="F34:J34"/>
    <mergeCell ref="A46:J52"/>
    <mergeCell ref="A44:J45"/>
    <mergeCell ref="F25:J25"/>
    <mergeCell ref="F26:J26"/>
    <mergeCell ref="F27:J27"/>
    <mergeCell ref="F28:J28"/>
    <mergeCell ref="F29:J29"/>
    <mergeCell ref="D27:E27"/>
    <mergeCell ref="D28:E28"/>
    <mergeCell ref="D29:E29"/>
    <mergeCell ref="D30:E30"/>
    <mergeCell ref="D31:E31"/>
    <mergeCell ref="D32:E32"/>
    <mergeCell ref="D34:E34"/>
    <mergeCell ref="A1:J2"/>
    <mergeCell ref="D35:E35"/>
    <mergeCell ref="B16:J16"/>
    <mergeCell ref="B17:J17"/>
    <mergeCell ref="A19:J19"/>
    <mergeCell ref="A22:J22"/>
    <mergeCell ref="F23:J23"/>
    <mergeCell ref="B13:J13"/>
    <mergeCell ref="B15:J15"/>
    <mergeCell ref="A3:J3"/>
    <mergeCell ref="A4:J4"/>
    <mergeCell ref="A6:J10"/>
    <mergeCell ref="D25:E25"/>
    <mergeCell ref="D26:E26"/>
    <mergeCell ref="F30:J30"/>
    <mergeCell ref="F31:J31"/>
  </mergeCells>
  <pageMargins left="0.511811024" right="0.511811024" top="0.78740157499999996" bottom="0.78740157499999996" header="0.31496062000000002" footer="0.31496062000000002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74"/>
  <sheetViews>
    <sheetView showGridLines="0" topLeftCell="A13" zoomScale="98" zoomScaleNormal="98" workbookViewId="0">
      <pane xSplit="2" ySplit="3" topLeftCell="C70" activePane="bottomRight" state="frozen"/>
      <selection activeCell="A13" sqref="A13"/>
      <selection pane="topRight" activeCell="C13" sqref="C13"/>
      <selection pane="bottomLeft" activeCell="A16" sqref="A16"/>
      <selection pane="bottomRight" activeCell="B82" sqref="B82:C82"/>
    </sheetView>
  </sheetViews>
  <sheetFormatPr defaultRowHeight="12" x14ac:dyDescent="0.2"/>
  <cols>
    <col min="1" max="1" width="3.85546875" style="6" bestFit="1" customWidth="1"/>
    <col min="2" max="2" width="55.28515625" style="6" bestFit="1" customWidth="1"/>
    <col min="3" max="3" width="14" style="6" bestFit="1" customWidth="1"/>
    <col min="4" max="4" width="15.5703125" style="6" bestFit="1" customWidth="1"/>
    <col min="5" max="5" width="15.140625" style="6" bestFit="1" customWidth="1"/>
    <col min="6" max="6" width="15.28515625" style="6" customWidth="1"/>
    <col min="7" max="7" width="14" style="6" bestFit="1" customWidth="1"/>
    <col min="8" max="13" width="15.140625" style="6" bestFit="1" customWidth="1"/>
    <col min="14" max="14" width="16.85546875" style="6" bestFit="1" customWidth="1"/>
    <col min="15" max="15" width="15.140625" style="6" bestFit="1" customWidth="1"/>
    <col min="16" max="16" width="10.5703125" style="6" bestFit="1" customWidth="1"/>
    <col min="17" max="16384" width="9.140625" style="6"/>
  </cols>
  <sheetData>
    <row r="1" spans="1:17" ht="15" customHeight="1" x14ac:dyDescent="0.2">
      <c r="A1" s="338" t="s">
        <v>63</v>
      </c>
      <c r="B1" s="339"/>
      <c r="C1" s="339"/>
      <c r="D1" s="340"/>
      <c r="E1" s="8"/>
      <c r="F1" s="8"/>
      <c r="G1" s="8"/>
      <c r="H1" s="8"/>
      <c r="I1" s="8"/>
      <c r="J1" s="8"/>
      <c r="K1" s="8"/>
      <c r="L1" s="8"/>
      <c r="M1" s="8"/>
      <c r="N1" s="8"/>
      <c r="O1" s="8"/>
    </row>
    <row r="2" spans="1:17" ht="12.75" customHeight="1" thickBot="1" x14ac:dyDescent="0.25">
      <c r="A2" s="341" t="s">
        <v>108</v>
      </c>
      <c r="B2" s="342"/>
      <c r="C2" s="342"/>
      <c r="D2" s="343"/>
      <c r="E2" s="9"/>
      <c r="F2" s="9"/>
      <c r="G2" s="9"/>
      <c r="H2" s="9"/>
      <c r="I2" s="9"/>
      <c r="J2" s="9"/>
      <c r="K2" s="9"/>
      <c r="L2" s="9"/>
      <c r="M2" s="9"/>
      <c r="N2" s="9"/>
      <c r="O2" s="9"/>
    </row>
    <row r="3" spans="1:17" ht="12.75" customHeight="1" x14ac:dyDescent="0.2">
      <c r="A3" s="356" t="s">
        <v>64</v>
      </c>
      <c r="B3" s="357"/>
      <c r="C3" s="357"/>
      <c r="D3" s="358"/>
      <c r="E3" s="10"/>
      <c r="F3" s="355"/>
      <c r="G3" s="355"/>
      <c r="H3" s="355"/>
      <c r="I3" s="355"/>
      <c r="J3" s="355"/>
      <c r="K3" s="355"/>
      <c r="L3" s="355"/>
      <c r="M3" s="355"/>
      <c r="N3" s="181"/>
      <c r="O3" s="181"/>
    </row>
    <row r="4" spans="1:17" ht="12.75" customHeight="1" x14ac:dyDescent="0.2">
      <c r="A4" s="359" t="s">
        <v>96</v>
      </c>
      <c r="B4" s="360"/>
      <c r="C4" s="360"/>
      <c r="D4" s="361"/>
      <c r="E4" s="10"/>
      <c r="F4" s="355"/>
      <c r="G4" s="355"/>
      <c r="H4" s="355"/>
      <c r="I4" s="355"/>
      <c r="J4" s="355"/>
      <c r="K4" s="355"/>
      <c r="L4" s="355"/>
      <c r="M4" s="355"/>
      <c r="N4" s="181"/>
      <c r="O4" s="181"/>
    </row>
    <row r="5" spans="1:17" ht="12.75" customHeight="1" x14ac:dyDescent="0.2">
      <c r="A5" s="359" t="s">
        <v>65</v>
      </c>
      <c r="B5" s="360"/>
      <c r="C5" s="360"/>
      <c r="D5" s="361"/>
      <c r="E5" s="10"/>
      <c r="F5" s="355"/>
      <c r="G5" s="355"/>
      <c r="H5" s="355"/>
      <c r="I5" s="355"/>
      <c r="J5" s="355"/>
      <c r="K5" s="355"/>
      <c r="L5" s="355"/>
      <c r="M5" s="355"/>
      <c r="N5" s="181"/>
      <c r="O5" s="181"/>
    </row>
    <row r="6" spans="1:17" ht="12.75" customHeight="1" x14ac:dyDescent="0.2">
      <c r="A6" s="359" t="s">
        <v>97</v>
      </c>
      <c r="B6" s="360"/>
      <c r="C6" s="360"/>
      <c r="D6" s="361"/>
      <c r="E6" s="10"/>
      <c r="F6" s="355"/>
      <c r="G6" s="355"/>
      <c r="H6" s="355"/>
      <c r="I6" s="355"/>
      <c r="J6" s="355"/>
      <c r="K6" s="355"/>
      <c r="L6" s="355"/>
      <c r="M6" s="355"/>
      <c r="N6" s="181"/>
      <c r="O6" s="181"/>
    </row>
    <row r="7" spans="1:17" x14ac:dyDescent="0.2">
      <c r="A7" s="362" t="s">
        <v>66</v>
      </c>
      <c r="B7" s="363"/>
      <c r="C7" s="363"/>
      <c r="D7" s="364"/>
      <c r="E7" s="11"/>
      <c r="F7" s="355"/>
      <c r="G7" s="355"/>
      <c r="H7" s="355"/>
      <c r="I7" s="355"/>
      <c r="J7" s="355"/>
      <c r="K7" s="355"/>
      <c r="L7" s="355"/>
      <c r="M7" s="355"/>
      <c r="N7" s="181"/>
      <c r="O7" s="181"/>
    </row>
    <row r="8" spans="1:17" ht="12.75" customHeight="1" x14ac:dyDescent="0.2">
      <c r="A8" s="365" t="s">
        <v>70</v>
      </c>
      <c r="B8" s="366"/>
      <c r="C8" s="366"/>
      <c r="D8" s="367"/>
      <c r="E8" s="12"/>
      <c r="F8" s="355"/>
      <c r="G8" s="355"/>
      <c r="H8" s="355"/>
      <c r="I8" s="355"/>
      <c r="J8" s="355"/>
      <c r="K8" s="355"/>
      <c r="L8" s="355"/>
      <c r="M8" s="355"/>
      <c r="N8" s="181"/>
      <c r="O8" s="181"/>
    </row>
    <row r="9" spans="1:17" ht="12.75" customHeight="1" x14ac:dyDescent="0.2">
      <c r="A9" s="351" t="s">
        <v>121</v>
      </c>
      <c r="B9" s="352"/>
      <c r="C9" s="352"/>
      <c r="D9" s="353"/>
      <c r="E9" s="13"/>
      <c r="F9" s="355"/>
      <c r="G9" s="355"/>
      <c r="H9" s="355"/>
      <c r="I9" s="355"/>
      <c r="J9" s="355"/>
      <c r="K9" s="355"/>
      <c r="L9" s="355"/>
      <c r="M9" s="355"/>
      <c r="N9" s="181"/>
      <c r="O9" s="181"/>
    </row>
    <row r="10" spans="1:17" ht="12.75" customHeight="1" x14ac:dyDescent="0.2">
      <c r="A10" s="351" t="s">
        <v>67</v>
      </c>
      <c r="B10" s="352"/>
      <c r="C10" s="352"/>
      <c r="D10" s="353"/>
      <c r="E10" s="13"/>
      <c r="F10" s="355"/>
      <c r="G10" s="355"/>
      <c r="H10" s="355"/>
      <c r="I10" s="355"/>
      <c r="J10" s="355"/>
      <c r="K10" s="355"/>
      <c r="L10" s="355"/>
      <c r="M10" s="355"/>
      <c r="N10" s="181"/>
      <c r="O10" s="181"/>
    </row>
    <row r="11" spans="1:17" ht="12.75" customHeight="1" x14ac:dyDescent="0.2">
      <c r="A11" s="370" t="s">
        <v>68</v>
      </c>
      <c r="B11" s="371"/>
      <c r="C11" s="371"/>
      <c r="D11" s="372"/>
      <c r="E11" s="14"/>
      <c r="F11" s="355"/>
      <c r="G11" s="355"/>
      <c r="H11" s="355"/>
      <c r="I11" s="355"/>
      <c r="J11" s="355"/>
      <c r="K11" s="355"/>
      <c r="L11" s="355"/>
      <c r="M11" s="355"/>
      <c r="N11" s="181"/>
      <c r="O11" s="181"/>
    </row>
    <row r="12" spans="1:17" ht="12.75" thickBot="1" x14ac:dyDescent="0.25">
      <c r="A12" s="382" t="s">
        <v>69</v>
      </c>
      <c r="B12" s="383"/>
      <c r="C12" s="383"/>
      <c r="D12" s="384"/>
      <c r="E12" s="15"/>
      <c r="F12" s="355"/>
      <c r="G12" s="355"/>
      <c r="H12" s="355"/>
      <c r="I12" s="355"/>
      <c r="J12" s="355"/>
      <c r="K12" s="355"/>
      <c r="L12" s="355"/>
      <c r="M12" s="355"/>
      <c r="N12" s="181"/>
      <c r="O12" s="181"/>
    </row>
    <row r="13" spans="1:17" ht="15" customHeight="1" x14ac:dyDescent="0.2">
      <c r="A13" s="392" t="s">
        <v>146</v>
      </c>
      <c r="B13" s="392"/>
      <c r="C13" s="392"/>
      <c r="D13" s="392"/>
      <c r="E13" s="199"/>
      <c r="F13" s="130"/>
      <c r="G13" s="131"/>
      <c r="H13" s="133"/>
      <c r="I13" s="132"/>
      <c r="J13" s="135"/>
      <c r="K13" s="209"/>
      <c r="L13" s="210"/>
      <c r="M13" s="212"/>
      <c r="N13" s="214"/>
      <c r="O13" s="134"/>
      <c r="P13" s="16"/>
      <c r="Q13" s="16"/>
    </row>
    <row r="14" spans="1:17" x14ac:dyDescent="0.2">
      <c r="A14" s="393"/>
      <c r="B14" s="393"/>
      <c r="C14" s="393"/>
      <c r="D14" s="393"/>
      <c r="E14" s="199"/>
      <c r="F14" s="130"/>
      <c r="G14" s="131"/>
      <c r="H14" s="133"/>
      <c r="I14" s="132"/>
      <c r="J14" s="135"/>
      <c r="K14" s="209"/>
      <c r="L14" s="210"/>
      <c r="M14" s="212"/>
      <c r="N14" s="214"/>
      <c r="O14" s="134"/>
      <c r="P14" s="16"/>
      <c r="Q14" s="16"/>
    </row>
    <row r="15" spans="1:17" s="23" customFormat="1" ht="48" x14ac:dyDescent="0.25">
      <c r="A15" s="385" t="s">
        <v>110</v>
      </c>
      <c r="B15" s="386"/>
      <c r="C15" s="389" t="str">
        <f>A150</f>
        <v>CARGO</v>
      </c>
      <c r="D15" s="390"/>
      <c r="E15" s="200" t="str">
        <f>B151</f>
        <v>ADMINISTRADOR DE SISTEMA OPERACIONAL</v>
      </c>
      <c r="F15" s="17" t="str">
        <f>B152</f>
        <v>AUXILIAR DE ALMOXARIFE</v>
      </c>
      <c r="G15" s="18" t="str">
        <f>B153</f>
        <v>AUXILIAR DE ARQUIVO</v>
      </c>
      <c r="H15" s="19" t="str">
        <f>B154</f>
        <v>OPERADOR DE ÁUDIO</v>
      </c>
      <c r="I15" s="20" t="str">
        <f>B155</f>
        <v>OPERADOR DE CARGA E DESCARGA</v>
      </c>
      <c r="J15" s="21" t="str">
        <f>B156</f>
        <v>RECEPCIONISTA</v>
      </c>
      <c r="K15" s="208" t="str">
        <f>B157</f>
        <v>TÉCNICO DE EDIFICAÇÕES PLANTONISTA DIURNO</v>
      </c>
      <c r="L15" s="211" t="str">
        <f>B158</f>
        <v>TÉCNICO EM ELETROMECÂNICA PLANTONISTA DIURNO</v>
      </c>
      <c r="M15" s="213" t="str">
        <f>B159</f>
        <v>TÉCNICO EM SECRETARIADO</v>
      </c>
      <c r="N15" s="215" t="str">
        <f>B160</f>
        <v>SECRETÁRIO EXECUTIVO</v>
      </c>
      <c r="O15" s="22" t="str">
        <f>B161</f>
        <v>SUPERVISOR - (PREPOSTO)</v>
      </c>
      <c r="Q15" s="24"/>
    </row>
    <row r="16" spans="1:17" ht="15" customHeight="1" x14ac:dyDescent="0.2">
      <c r="A16" s="387"/>
      <c r="B16" s="388"/>
      <c r="C16" s="395" t="str">
        <f>C150</f>
        <v xml:space="preserve">SALÁRIO </v>
      </c>
      <c r="D16" s="396"/>
      <c r="E16" s="224">
        <f>C151</f>
        <v>0</v>
      </c>
      <c r="F16" s="223">
        <f>C152</f>
        <v>0</v>
      </c>
      <c r="G16" s="25">
        <f>C153</f>
        <v>0</v>
      </c>
      <c r="H16" s="25">
        <f>C154</f>
        <v>0</v>
      </c>
      <c r="I16" s="25">
        <f>C155</f>
        <v>0</v>
      </c>
      <c r="J16" s="25">
        <f>C156</f>
        <v>0</v>
      </c>
      <c r="K16" s="25">
        <f>C157</f>
        <v>0</v>
      </c>
      <c r="L16" s="25">
        <f>C158</f>
        <v>0</v>
      </c>
      <c r="M16" s="25">
        <f>C159</f>
        <v>0</v>
      </c>
      <c r="N16" s="25">
        <f>C160</f>
        <v>0</v>
      </c>
      <c r="O16" s="25">
        <f>C161</f>
        <v>0</v>
      </c>
    </row>
    <row r="17" spans="1:16" ht="15" customHeight="1" x14ac:dyDescent="0.2">
      <c r="A17" s="387"/>
      <c r="B17" s="388"/>
      <c r="C17" s="394" t="str">
        <f>D150</f>
        <v>QUANTIDADE DE POSTOS</v>
      </c>
      <c r="D17" s="394"/>
      <c r="E17" s="26">
        <f>D151</f>
        <v>1</v>
      </c>
      <c r="F17" s="26">
        <f>D152</f>
        <v>1</v>
      </c>
      <c r="G17" s="26">
        <f>D153</f>
        <v>15</v>
      </c>
      <c r="H17" s="26">
        <f>D154</f>
        <v>1</v>
      </c>
      <c r="I17" s="26">
        <f>D155</f>
        <v>6</v>
      </c>
      <c r="J17" s="26">
        <f>D156</f>
        <v>5</v>
      </c>
      <c r="K17" s="26">
        <f>D157</f>
        <v>1</v>
      </c>
      <c r="L17" s="26">
        <f>D158</f>
        <v>1</v>
      </c>
      <c r="M17" s="26">
        <f>D159</f>
        <v>52</v>
      </c>
      <c r="N17" s="26">
        <f>D160</f>
        <v>10</v>
      </c>
      <c r="O17" s="26">
        <f>D161</f>
        <v>1</v>
      </c>
    </row>
    <row r="18" spans="1:16" ht="15" customHeight="1" x14ac:dyDescent="0.2">
      <c r="A18" s="402"/>
      <c r="B18" s="402"/>
      <c r="C18" s="402"/>
      <c r="D18" s="402"/>
      <c r="E18" s="402"/>
      <c r="F18" s="402"/>
      <c r="G18" s="402"/>
      <c r="H18" s="402"/>
      <c r="I18" s="402"/>
      <c r="J18" s="402"/>
      <c r="K18" s="402"/>
      <c r="L18" s="402"/>
      <c r="M18" s="402"/>
      <c r="N18" s="402"/>
      <c r="O18" s="402"/>
    </row>
    <row r="19" spans="1:16" ht="12.75" thickBot="1" x14ac:dyDescent="0.25">
      <c r="A19" s="350" t="s">
        <v>9</v>
      </c>
      <c r="B19" s="350"/>
      <c r="C19" s="350"/>
      <c r="D19" s="350"/>
      <c r="E19" s="225"/>
      <c r="F19" s="226"/>
      <c r="G19" s="226"/>
      <c r="H19" s="226"/>
      <c r="I19" s="226"/>
      <c r="J19" s="226"/>
      <c r="K19" s="226"/>
      <c r="L19" s="226"/>
      <c r="M19" s="226"/>
      <c r="N19" s="226"/>
      <c r="O19" s="226"/>
    </row>
    <row r="20" spans="1:16" x14ac:dyDescent="0.2">
      <c r="A20" s="27">
        <v>1</v>
      </c>
      <c r="B20" s="333" t="s">
        <v>10</v>
      </c>
      <c r="C20" s="333"/>
      <c r="D20" s="28" t="s">
        <v>30</v>
      </c>
      <c r="E20" s="29" t="s">
        <v>11</v>
      </c>
      <c r="F20" s="29" t="s">
        <v>11</v>
      </c>
      <c r="G20" s="29" t="s">
        <v>11</v>
      </c>
      <c r="H20" s="29" t="s">
        <v>11</v>
      </c>
      <c r="I20" s="29" t="s">
        <v>11</v>
      </c>
      <c r="J20" s="29" t="s">
        <v>11</v>
      </c>
      <c r="K20" s="29" t="s">
        <v>11</v>
      </c>
      <c r="L20" s="29" t="s">
        <v>11</v>
      </c>
      <c r="M20" s="29" t="s">
        <v>11</v>
      </c>
      <c r="N20" s="29" t="s">
        <v>11</v>
      </c>
      <c r="O20" s="29" t="s">
        <v>11</v>
      </c>
      <c r="P20" s="198"/>
    </row>
    <row r="21" spans="1:16" x14ac:dyDescent="0.2">
      <c r="A21" s="30" t="s">
        <v>12</v>
      </c>
      <c r="B21" s="330" t="s">
        <v>13</v>
      </c>
      <c r="C21" s="330"/>
      <c r="D21" s="31"/>
      <c r="E21" s="32">
        <f>+E16</f>
        <v>0</v>
      </c>
      <c r="F21" s="33">
        <f t="shared" ref="F21:M21" si="0">+F16</f>
        <v>0</v>
      </c>
      <c r="G21" s="33">
        <f t="shared" si="0"/>
        <v>0</v>
      </c>
      <c r="H21" s="33">
        <f t="shared" si="0"/>
        <v>0</v>
      </c>
      <c r="I21" s="33">
        <f t="shared" si="0"/>
        <v>0</v>
      </c>
      <c r="J21" s="33">
        <f t="shared" si="0"/>
        <v>0</v>
      </c>
      <c r="K21" s="33">
        <f t="shared" si="0"/>
        <v>0</v>
      </c>
      <c r="L21" s="33">
        <f t="shared" si="0"/>
        <v>0</v>
      </c>
      <c r="M21" s="33">
        <f t="shared" si="0"/>
        <v>0</v>
      </c>
      <c r="N21" s="33">
        <f t="shared" ref="N21:O21" si="1">+N16</f>
        <v>0</v>
      </c>
      <c r="O21" s="33">
        <f t="shared" si="1"/>
        <v>0</v>
      </c>
    </row>
    <row r="22" spans="1:16" x14ac:dyDescent="0.2">
      <c r="A22" s="30" t="s">
        <v>14</v>
      </c>
      <c r="B22" s="288" t="s">
        <v>171</v>
      </c>
      <c r="C22" s="290"/>
      <c r="D22" s="34"/>
      <c r="E22" s="35"/>
      <c r="F22" s="36"/>
      <c r="G22" s="36"/>
      <c r="H22" s="36"/>
      <c r="I22" s="36"/>
      <c r="J22" s="36"/>
      <c r="K22" s="36"/>
      <c r="L22" s="36"/>
      <c r="M22" s="36"/>
      <c r="N22" s="36"/>
      <c r="O22" s="36"/>
    </row>
    <row r="23" spans="1:16" x14ac:dyDescent="0.2">
      <c r="A23" s="30" t="s">
        <v>15</v>
      </c>
      <c r="B23" s="288" t="s">
        <v>116</v>
      </c>
      <c r="C23" s="290"/>
      <c r="D23" s="31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</row>
    <row r="24" spans="1:16" x14ac:dyDescent="0.2">
      <c r="A24" s="30" t="s">
        <v>16</v>
      </c>
      <c r="B24" s="288" t="s">
        <v>117</v>
      </c>
      <c r="C24" s="290"/>
      <c r="D24" s="31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</row>
    <row r="25" spans="1:16" x14ac:dyDescent="0.2">
      <c r="A25" s="30" t="s">
        <v>18</v>
      </c>
      <c r="B25" s="330" t="s">
        <v>106</v>
      </c>
      <c r="C25" s="330"/>
      <c r="D25" s="31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</row>
    <row r="26" spans="1:16" ht="12.75" thickBot="1" x14ac:dyDescent="0.25">
      <c r="A26" s="331" t="s">
        <v>0</v>
      </c>
      <c r="B26" s="332"/>
      <c r="C26" s="332"/>
      <c r="D26" s="37"/>
      <c r="E26" s="38">
        <f t="shared" ref="E26:O26" si="2">SUM(E21:E25)</f>
        <v>0</v>
      </c>
      <c r="F26" s="38">
        <f t="shared" si="2"/>
        <v>0</v>
      </c>
      <c r="G26" s="38">
        <f t="shared" si="2"/>
        <v>0</v>
      </c>
      <c r="H26" s="38">
        <f t="shared" si="2"/>
        <v>0</v>
      </c>
      <c r="I26" s="39">
        <f t="shared" si="2"/>
        <v>0</v>
      </c>
      <c r="J26" s="38">
        <f t="shared" si="2"/>
        <v>0</v>
      </c>
      <c r="K26" s="38">
        <f t="shared" si="2"/>
        <v>0</v>
      </c>
      <c r="L26" s="38">
        <f t="shared" si="2"/>
        <v>0</v>
      </c>
      <c r="M26" s="38">
        <f t="shared" si="2"/>
        <v>0</v>
      </c>
      <c r="N26" s="38">
        <f t="shared" si="2"/>
        <v>0</v>
      </c>
      <c r="O26" s="38">
        <f t="shared" si="2"/>
        <v>0</v>
      </c>
    </row>
    <row r="27" spans="1:16" x14ac:dyDescent="0.2">
      <c r="F27" s="7"/>
      <c r="G27" s="7"/>
      <c r="H27" s="7"/>
      <c r="I27" s="7"/>
      <c r="J27" s="7"/>
      <c r="K27" s="7"/>
      <c r="L27" s="7"/>
      <c r="M27" s="7"/>
      <c r="N27" s="181"/>
      <c r="O27" s="181"/>
    </row>
    <row r="28" spans="1:16" x14ac:dyDescent="0.2">
      <c r="A28" s="355"/>
      <c r="B28" s="355"/>
      <c r="C28" s="355"/>
      <c r="D28" s="355"/>
      <c r="E28" s="355"/>
      <c r="F28" s="355"/>
      <c r="G28" s="355"/>
      <c r="H28" s="355"/>
      <c r="I28" s="355"/>
      <c r="J28" s="355"/>
      <c r="K28" s="355"/>
      <c r="L28" s="355"/>
      <c r="M28" s="355"/>
      <c r="N28" s="355"/>
      <c r="O28" s="355"/>
    </row>
    <row r="29" spans="1:16" x14ac:dyDescent="0.2">
      <c r="A29" s="347" t="s">
        <v>21</v>
      </c>
      <c r="B29" s="347"/>
      <c r="C29" s="347"/>
      <c r="D29" s="347"/>
      <c r="E29" s="40"/>
      <c r="F29" s="41"/>
      <c r="G29" s="41"/>
      <c r="H29" s="41"/>
      <c r="I29" s="41"/>
      <c r="J29" s="41"/>
      <c r="K29" s="41"/>
      <c r="L29" s="41"/>
      <c r="M29" s="41"/>
      <c r="N29" s="41"/>
      <c r="O29" s="41"/>
    </row>
    <row r="30" spans="1:16" x14ac:dyDescent="0.2">
      <c r="A30" s="42"/>
      <c r="B30" s="42"/>
      <c r="E30" s="43"/>
      <c r="F30" s="44"/>
      <c r="G30" s="44"/>
      <c r="H30" s="44"/>
      <c r="I30" s="44"/>
      <c r="J30" s="44"/>
      <c r="K30" s="44"/>
      <c r="L30" s="44"/>
      <c r="M30" s="44"/>
      <c r="N30" s="44"/>
      <c r="O30" s="44"/>
    </row>
    <row r="31" spans="1:16" x14ac:dyDescent="0.2">
      <c r="A31" s="345" t="s">
        <v>22</v>
      </c>
      <c r="B31" s="345"/>
      <c r="C31" s="345"/>
      <c r="D31" s="345"/>
      <c r="E31" s="45"/>
      <c r="F31" s="46"/>
      <c r="G31" s="46"/>
      <c r="H31" s="46"/>
      <c r="I31" s="46"/>
      <c r="J31" s="46"/>
      <c r="K31" s="46"/>
      <c r="L31" s="46"/>
      <c r="M31" s="46"/>
      <c r="N31" s="46"/>
      <c r="O31" s="46"/>
    </row>
    <row r="32" spans="1:16" ht="12.75" thickBot="1" x14ac:dyDescent="0.25">
      <c r="F32" s="7"/>
      <c r="G32" s="7"/>
      <c r="H32" s="7"/>
      <c r="I32" s="7"/>
      <c r="J32" s="7"/>
      <c r="K32" s="7"/>
      <c r="L32" s="7"/>
      <c r="M32" s="7"/>
      <c r="N32" s="181"/>
      <c r="O32" s="181"/>
    </row>
    <row r="33" spans="1:15" x14ac:dyDescent="0.2">
      <c r="A33" s="27" t="s">
        <v>23</v>
      </c>
      <c r="B33" s="333" t="s">
        <v>24</v>
      </c>
      <c r="C33" s="333"/>
      <c r="D33" s="28" t="s">
        <v>30</v>
      </c>
      <c r="E33" s="47" t="s">
        <v>11</v>
      </c>
      <c r="F33" s="47" t="s">
        <v>11</v>
      </c>
      <c r="G33" s="47" t="s">
        <v>11</v>
      </c>
      <c r="H33" s="47" t="s">
        <v>11</v>
      </c>
      <c r="I33" s="47" t="s">
        <v>11</v>
      </c>
      <c r="J33" s="47" t="s">
        <v>11</v>
      </c>
      <c r="K33" s="47" t="s">
        <v>11</v>
      </c>
      <c r="L33" s="47" t="s">
        <v>11</v>
      </c>
      <c r="M33" s="47" t="s">
        <v>11</v>
      </c>
      <c r="N33" s="47" t="s">
        <v>11</v>
      </c>
      <c r="O33" s="47" t="s">
        <v>11</v>
      </c>
    </row>
    <row r="34" spans="1:15" x14ac:dyDescent="0.2">
      <c r="A34" s="30" t="s">
        <v>12</v>
      </c>
      <c r="B34" s="330" t="s">
        <v>25</v>
      </c>
      <c r="C34" s="330"/>
      <c r="D34" s="48">
        <v>8.3299999999999999E-2</v>
      </c>
      <c r="E34" s="33">
        <f>+E26*$D$34</f>
        <v>0</v>
      </c>
      <c r="F34" s="33">
        <f t="shared" ref="F34:M34" si="3">+F26*$D$34</f>
        <v>0</v>
      </c>
      <c r="G34" s="33">
        <f t="shared" si="3"/>
        <v>0</v>
      </c>
      <c r="H34" s="33">
        <f t="shared" si="3"/>
        <v>0</v>
      </c>
      <c r="I34" s="33">
        <f t="shared" si="3"/>
        <v>0</v>
      </c>
      <c r="J34" s="33">
        <f t="shared" si="3"/>
        <v>0</v>
      </c>
      <c r="K34" s="33">
        <f t="shared" si="3"/>
        <v>0</v>
      </c>
      <c r="L34" s="33">
        <f t="shared" si="3"/>
        <v>0</v>
      </c>
      <c r="M34" s="33">
        <f t="shared" si="3"/>
        <v>0</v>
      </c>
      <c r="N34" s="33">
        <f t="shared" ref="N34:O34" si="4">+N26*$D$34</f>
        <v>0</v>
      </c>
      <c r="O34" s="33">
        <f t="shared" si="4"/>
        <v>0</v>
      </c>
    </row>
    <row r="35" spans="1:15" x14ac:dyDescent="0.2">
      <c r="A35" s="30" t="s">
        <v>14</v>
      </c>
      <c r="B35" s="330" t="s">
        <v>26</v>
      </c>
      <c r="C35" s="330"/>
      <c r="D35" s="49">
        <v>0.121</v>
      </c>
      <c r="E35" s="33">
        <f>+E26*$D$35</f>
        <v>0</v>
      </c>
      <c r="F35" s="33">
        <f t="shared" ref="F35:J35" si="5">+F26*$D$35</f>
        <v>0</v>
      </c>
      <c r="G35" s="33">
        <f t="shared" si="5"/>
        <v>0</v>
      </c>
      <c r="H35" s="33">
        <f t="shared" si="5"/>
        <v>0</v>
      </c>
      <c r="I35" s="33">
        <f t="shared" si="5"/>
        <v>0</v>
      </c>
      <c r="J35" s="33">
        <f t="shared" si="5"/>
        <v>0</v>
      </c>
      <c r="K35" s="33">
        <f t="shared" ref="K35:L35" si="6">+K26*$D$35</f>
        <v>0</v>
      </c>
      <c r="L35" s="33">
        <f t="shared" si="6"/>
        <v>0</v>
      </c>
      <c r="M35" s="33">
        <f>+M26*$D$35</f>
        <v>0</v>
      </c>
      <c r="N35" s="33">
        <f>+N26*$D$35</f>
        <v>0</v>
      </c>
      <c r="O35" s="33">
        <f>+O26*$D$35</f>
        <v>0</v>
      </c>
    </row>
    <row r="36" spans="1:15" x14ac:dyDescent="0.2">
      <c r="A36" s="348" t="s">
        <v>103</v>
      </c>
      <c r="B36" s="349"/>
      <c r="C36" s="349"/>
      <c r="D36" s="49">
        <f>D34+D35</f>
        <v>0.20429999999999998</v>
      </c>
      <c r="E36" s="50">
        <f>SUM(E34:E35)</f>
        <v>0</v>
      </c>
      <c r="F36" s="50">
        <f t="shared" ref="F36:M36" si="7">SUM(F34:F35)</f>
        <v>0</v>
      </c>
      <c r="G36" s="50">
        <f t="shared" si="7"/>
        <v>0</v>
      </c>
      <c r="H36" s="50">
        <f t="shared" si="7"/>
        <v>0</v>
      </c>
      <c r="I36" s="50">
        <f t="shared" si="7"/>
        <v>0</v>
      </c>
      <c r="J36" s="50">
        <f t="shared" si="7"/>
        <v>0</v>
      </c>
      <c r="K36" s="50">
        <f t="shared" ref="K36:L36" si="8">SUM(K34:K35)</f>
        <v>0</v>
      </c>
      <c r="L36" s="50">
        <f t="shared" si="8"/>
        <v>0</v>
      </c>
      <c r="M36" s="50">
        <f t="shared" si="7"/>
        <v>0</v>
      </c>
      <c r="N36" s="179">
        <f t="shared" ref="N36:O36" si="9">SUM(N34:N35)</f>
        <v>0</v>
      </c>
      <c r="O36" s="179">
        <f t="shared" si="9"/>
        <v>0</v>
      </c>
    </row>
    <row r="37" spans="1:15" x14ac:dyDescent="0.2">
      <c r="A37" s="373" t="s">
        <v>15</v>
      </c>
      <c r="B37" s="374" t="s">
        <v>102</v>
      </c>
      <c r="C37" s="374"/>
      <c r="D37" s="391">
        <f>D36*D54</f>
        <v>6.9053400000000001E-2</v>
      </c>
      <c r="E37" s="369">
        <f>E36*D54</f>
        <v>0</v>
      </c>
      <c r="F37" s="369">
        <f>F36*D54</f>
        <v>0</v>
      </c>
      <c r="G37" s="369">
        <f>G36*D54</f>
        <v>0</v>
      </c>
      <c r="H37" s="369">
        <f>H36*D54</f>
        <v>0</v>
      </c>
      <c r="I37" s="369">
        <f>I36*D54</f>
        <v>0</v>
      </c>
      <c r="J37" s="369">
        <f>J36*D54</f>
        <v>0</v>
      </c>
      <c r="K37" s="369">
        <f>K36*D54</f>
        <v>0</v>
      </c>
      <c r="L37" s="369">
        <f>L36*D54</f>
        <v>0</v>
      </c>
      <c r="M37" s="369">
        <f>M36*D54</f>
        <v>0</v>
      </c>
      <c r="N37" s="369">
        <f>N36*D54</f>
        <v>0</v>
      </c>
      <c r="O37" s="369">
        <f>O36*D54</f>
        <v>0</v>
      </c>
    </row>
    <row r="38" spans="1:15" x14ac:dyDescent="0.2">
      <c r="A38" s="373"/>
      <c r="B38" s="374"/>
      <c r="C38" s="374"/>
      <c r="D38" s="391"/>
      <c r="E38" s="369"/>
      <c r="F38" s="369"/>
      <c r="G38" s="369"/>
      <c r="H38" s="369"/>
      <c r="I38" s="369"/>
      <c r="J38" s="369"/>
      <c r="K38" s="369"/>
      <c r="L38" s="369"/>
      <c r="M38" s="369"/>
      <c r="N38" s="369"/>
      <c r="O38" s="369"/>
    </row>
    <row r="39" spans="1:15" ht="12.75" thickBot="1" x14ac:dyDescent="0.25">
      <c r="A39" s="331" t="s">
        <v>0</v>
      </c>
      <c r="B39" s="332"/>
      <c r="C39" s="332"/>
      <c r="D39" s="51"/>
      <c r="E39" s="38">
        <f>E36+E37</f>
        <v>0</v>
      </c>
      <c r="F39" s="38">
        <f>F36+F37</f>
        <v>0</v>
      </c>
      <c r="G39" s="38">
        <f t="shared" ref="G39:J39" si="10">G36+G37</f>
        <v>0</v>
      </c>
      <c r="H39" s="38">
        <f t="shared" si="10"/>
        <v>0</v>
      </c>
      <c r="I39" s="38">
        <f t="shared" si="10"/>
        <v>0</v>
      </c>
      <c r="J39" s="38">
        <f t="shared" si="10"/>
        <v>0</v>
      </c>
      <c r="K39" s="38">
        <f t="shared" ref="K39:L39" si="11">K36+K37</f>
        <v>0</v>
      </c>
      <c r="L39" s="38">
        <f t="shared" si="11"/>
        <v>0</v>
      </c>
      <c r="M39" s="38">
        <f>M36+M37</f>
        <v>0</v>
      </c>
      <c r="N39" s="38">
        <f>N36+N37</f>
        <v>0</v>
      </c>
      <c r="O39" s="38">
        <f>O36+O37</f>
        <v>0</v>
      </c>
    </row>
    <row r="40" spans="1:15" x14ac:dyDescent="0.2">
      <c r="A40" s="403"/>
      <c r="B40" s="403"/>
      <c r="C40" s="403"/>
      <c r="D40" s="403"/>
      <c r="E40" s="403"/>
      <c r="F40" s="403"/>
      <c r="G40" s="403"/>
      <c r="H40" s="403"/>
      <c r="I40" s="403"/>
      <c r="J40" s="403"/>
      <c r="K40" s="403"/>
      <c r="L40" s="403"/>
      <c r="M40" s="403"/>
      <c r="N40" s="403"/>
      <c r="O40" s="403"/>
    </row>
    <row r="41" spans="1:15" s="43" customFormat="1" x14ac:dyDescent="0.2">
      <c r="A41" s="375"/>
      <c r="B41" s="376"/>
      <c r="C41" s="376"/>
      <c r="D41" s="376"/>
      <c r="E41" s="376"/>
      <c r="F41" s="376"/>
      <c r="G41" s="376"/>
      <c r="H41" s="376"/>
      <c r="I41" s="376"/>
      <c r="J41" s="376"/>
      <c r="K41" s="376"/>
      <c r="L41" s="376"/>
      <c r="M41" s="376"/>
      <c r="N41" s="182"/>
      <c r="O41" s="182"/>
    </row>
    <row r="42" spans="1:15" x14ac:dyDescent="0.2">
      <c r="A42" s="354"/>
      <c r="B42" s="355"/>
      <c r="C42" s="355"/>
    </row>
    <row r="43" spans="1:15" ht="12.75" customHeight="1" x14ac:dyDescent="0.2">
      <c r="A43" s="377" t="s">
        <v>27</v>
      </c>
      <c r="B43" s="377"/>
      <c r="C43" s="377"/>
      <c r="D43" s="377"/>
      <c r="E43" s="120"/>
      <c r="F43" s="55"/>
      <c r="G43" s="55"/>
      <c r="H43" s="55"/>
      <c r="I43" s="55"/>
      <c r="J43" s="55"/>
      <c r="K43" s="55"/>
      <c r="L43" s="55"/>
      <c r="M43" s="55"/>
      <c r="N43" s="55"/>
      <c r="O43" s="55"/>
    </row>
    <row r="44" spans="1:15" ht="12.75" thickBot="1" x14ac:dyDescent="0.25">
      <c r="A44" s="377"/>
      <c r="B44" s="377"/>
      <c r="C44" s="377"/>
      <c r="D44" s="377"/>
      <c r="E44" s="55"/>
      <c r="F44" s="55"/>
      <c r="G44" s="55"/>
      <c r="H44" s="55"/>
      <c r="I44" s="55"/>
      <c r="J44" s="55"/>
      <c r="K44" s="55"/>
      <c r="L44" s="55"/>
      <c r="M44" s="55"/>
      <c r="N44" s="55"/>
      <c r="O44" s="55"/>
    </row>
    <row r="45" spans="1:15" x14ac:dyDescent="0.2">
      <c r="A45" s="27" t="s">
        <v>28</v>
      </c>
      <c r="B45" s="333" t="s">
        <v>29</v>
      </c>
      <c r="C45" s="333"/>
      <c r="D45" s="28" t="s">
        <v>30</v>
      </c>
      <c r="E45" s="52" t="s">
        <v>11</v>
      </c>
      <c r="F45" s="52" t="s">
        <v>11</v>
      </c>
      <c r="G45" s="52" t="s">
        <v>11</v>
      </c>
      <c r="H45" s="52" t="s">
        <v>11</v>
      </c>
      <c r="I45" s="52" t="s">
        <v>11</v>
      </c>
      <c r="J45" s="52" t="s">
        <v>11</v>
      </c>
      <c r="K45" s="52" t="s">
        <v>11</v>
      </c>
      <c r="L45" s="52" t="s">
        <v>11</v>
      </c>
      <c r="M45" s="52" t="s">
        <v>11</v>
      </c>
      <c r="N45" s="52" t="s">
        <v>11</v>
      </c>
      <c r="O45" s="52" t="s">
        <v>11</v>
      </c>
    </row>
    <row r="46" spans="1:15" x14ac:dyDescent="0.2">
      <c r="A46" s="30" t="s">
        <v>12</v>
      </c>
      <c r="B46" s="330" t="s">
        <v>31</v>
      </c>
      <c r="C46" s="330"/>
      <c r="D46" s="49">
        <v>0.2</v>
      </c>
      <c r="E46" s="33">
        <f t="shared" ref="E46:M46" si="12">+E26*$D$46</f>
        <v>0</v>
      </c>
      <c r="F46" s="33">
        <f t="shared" si="12"/>
        <v>0</v>
      </c>
      <c r="G46" s="33">
        <f t="shared" si="12"/>
        <v>0</v>
      </c>
      <c r="H46" s="33">
        <f t="shared" si="12"/>
        <v>0</v>
      </c>
      <c r="I46" s="33">
        <f t="shared" si="12"/>
        <v>0</v>
      </c>
      <c r="J46" s="33">
        <f t="shared" si="12"/>
        <v>0</v>
      </c>
      <c r="K46" s="33">
        <f t="shared" si="12"/>
        <v>0</v>
      </c>
      <c r="L46" s="33">
        <f t="shared" si="12"/>
        <v>0</v>
      </c>
      <c r="M46" s="33">
        <f t="shared" si="12"/>
        <v>0</v>
      </c>
      <c r="N46" s="33">
        <f t="shared" ref="N46:O46" si="13">+N26*$D$46</f>
        <v>0</v>
      </c>
      <c r="O46" s="33">
        <f t="shared" si="13"/>
        <v>0</v>
      </c>
    </row>
    <row r="47" spans="1:15" x14ac:dyDescent="0.2">
      <c r="A47" s="30" t="s">
        <v>14</v>
      </c>
      <c r="B47" s="330" t="s">
        <v>32</v>
      </c>
      <c r="C47" s="330"/>
      <c r="D47" s="49">
        <v>2.5000000000000001E-2</v>
      </c>
      <c r="E47" s="33">
        <f t="shared" ref="E47:M47" si="14">+E26*$D$47</f>
        <v>0</v>
      </c>
      <c r="F47" s="33">
        <f t="shared" si="14"/>
        <v>0</v>
      </c>
      <c r="G47" s="33">
        <f t="shared" si="14"/>
        <v>0</v>
      </c>
      <c r="H47" s="33">
        <f t="shared" si="14"/>
        <v>0</v>
      </c>
      <c r="I47" s="33">
        <f t="shared" si="14"/>
        <v>0</v>
      </c>
      <c r="J47" s="33">
        <f t="shared" si="14"/>
        <v>0</v>
      </c>
      <c r="K47" s="33">
        <f t="shared" si="14"/>
        <v>0</v>
      </c>
      <c r="L47" s="33">
        <f t="shared" si="14"/>
        <v>0</v>
      </c>
      <c r="M47" s="33">
        <f t="shared" si="14"/>
        <v>0</v>
      </c>
      <c r="N47" s="33">
        <f t="shared" ref="N47:O47" si="15">+N26*$D$47</f>
        <v>0</v>
      </c>
      <c r="O47" s="33">
        <f t="shared" si="15"/>
        <v>0</v>
      </c>
    </row>
    <row r="48" spans="1:15" x14ac:dyDescent="0.2">
      <c r="A48" s="30" t="s">
        <v>15</v>
      </c>
      <c r="B48" s="330" t="s">
        <v>33</v>
      </c>
      <c r="C48" s="330"/>
      <c r="D48" s="53"/>
      <c r="E48" s="33">
        <f>+E26*$D$48</f>
        <v>0</v>
      </c>
      <c r="F48" s="33">
        <f t="shared" ref="F48:M48" si="16">+F26*$D$48</f>
        <v>0</v>
      </c>
      <c r="G48" s="33">
        <f t="shared" si="16"/>
        <v>0</v>
      </c>
      <c r="H48" s="33">
        <f t="shared" si="16"/>
        <v>0</v>
      </c>
      <c r="I48" s="33">
        <f t="shared" si="16"/>
        <v>0</v>
      </c>
      <c r="J48" s="33">
        <f t="shared" si="16"/>
        <v>0</v>
      </c>
      <c r="K48" s="33">
        <f t="shared" si="16"/>
        <v>0</v>
      </c>
      <c r="L48" s="33">
        <f t="shared" si="16"/>
        <v>0</v>
      </c>
      <c r="M48" s="33">
        <f t="shared" si="16"/>
        <v>0</v>
      </c>
      <c r="N48" s="33">
        <f t="shared" ref="N48:O48" si="17">+N26*$D$48</f>
        <v>0</v>
      </c>
      <c r="O48" s="33">
        <f t="shared" si="17"/>
        <v>0</v>
      </c>
    </row>
    <row r="49" spans="1:17" x14ac:dyDescent="0.2">
      <c r="A49" s="30" t="s">
        <v>16</v>
      </c>
      <c r="B49" s="330" t="s">
        <v>34</v>
      </c>
      <c r="C49" s="330"/>
      <c r="D49" s="49">
        <v>1.4999999999999999E-2</v>
      </c>
      <c r="E49" s="33">
        <f t="shared" ref="E49:M49" si="18">+E26*$D$49</f>
        <v>0</v>
      </c>
      <c r="F49" s="33">
        <f t="shared" si="18"/>
        <v>0</v>
      </c>
      <c r="G49" s="33">
        <f t="shared" si="18"/>
        <v>0</v>
      </c>
      <c r="H49" s="33">
        <f t="shared" si="18"/>
        <v>0</v>
      </c>
      <c r="I49" s="33">
        <f t="shared" si="18"/>
        <v>0</v>
      </c>
      <c r="J49" s="33">
        <f t="shared" si="18"/>
        <v>0</v>
      </c>
      <c r="K49" s="33">
        <f t="shared" si="18"/>
        <v>0</v>
      </c>
      <c r="L49" s="33">
        <f t="shared" si="18"/>
        <v>0</v>
      </c>
      <c r="M49" s="33">
        <f t="shared" si="18"/>
        <v>0</v>
      </c>
      <c r="N49" s="33">
        <f t="shared" ref="N49:O49" si="19">+N26*$D$49</f>
        <v>0</v>
      </c>
      <c r="O49" s="33">
        <f t="shared" si="19"/>
        <v>0</v>
      </c>
      <c r="P49" s="54"/>
    </row>
    <row r="50" spans="1:17" x14ac:dyDescent="0.2">
      <c r="A50" s="30" t="s">
        <v>17</v>
      </c>
      <c r="B50" s="330" t="s">
        <v>35</v>
      </c>
      <c r="C50" s="330"/>
      <c r="D50" s="49">
        <v>0.01</v>
      </c>
      <c r="E50" s="33">
        <f t="shared" ref="E50:M50" si="20">+E26*$D$50</f>
        <v>0</v>
      </c>
      <c r="F50" s="33">
        <f t="shared" si="20"/>
        <v>0</v>
      </c>
      <c r="G50" s="33">
        <f t="shared" si="20"/>
        <v>0</v>
      </c>
      <c r="H50" s="33">
        <f t="shared" si="20"/>
        <v>0</v>
      </c>
      <c r="I50" s="33">
        <f t="shared" si="20"/>
        <v>0</v>
      </c>
      <c r="J50" s="33">
        <f t="shared" si="20"/>
        <v>0</v>
      </c>
      <c r="K50" s="33">
        <f t="shared" si="20"/>
        <v>0</v>
      </c>
      <c r="L50" s="33">
        <f t="shared" si="20"/>
        <v>0</v>
      </c>
      <c r="M50" s="33">
        <f t="shared" si="20"/>
        <v>0</v>
      </c>
      <c r="N50" s="33">
        <f t="shared" ref="N50:O50" si="21">+N26*$D$50</f>
        <v>0</v>
      </c>
      <c r="O50" s="33">
        <f t="shared" si="21"/>
        <v>0</v>
      </c>
    </row>
    <row r="51" spans="1:17" x14ac:dyDescent="0.2">
      <c r="A51" s="30" t="s">
        <v>18</v>
      </c>
      <c r="B51" s="330" t="s">
        <v>1</v>
      </c>
      <c r="C51" s="330"/>
      <c r="D51" s="49">
        <v>6.0000000000000001E-3</v>
      </c>
      <c r="E51" s="33">
        <f t="shared" ref="E51:M51" si="22">+E26*$D$51</f>
        <v>0</v>
      </c>
      <c r="F51" s="33">
        <f t="shared" si="22"/>
        <v>0</v>
      </c>
      <c r="G51" s="33">
        <f t="shared" si="22"/>
        <v>0</v>
      </c>
      <c r="H51" s="33">
        <f t="shared" si="22"/>
        <v>0</v>
      </c>
      <c r="I51" s="33">
        <f t="shared" si="22"/>
        <v>0</v>
      </c>
      <c r="J51" s="33">
        <f t="shared" si="22"/>
        <v>0</v>
      </c>
      <c r="K51" s="33">
        <f t="shared" si="22"/>
        <v>0</v>
      </c>
      <c r="L51" s="33">
        <f t="shared" si="22"/>
        <v>0</v>
      </c>
      <c r="M51" s="33">
        <f t="shared" si="22"/>
        <v>0</v>
      </c>
      <c r="N51" s="33">
        <f t="shared" ref="N51:O51" si="23">+N26*$D$51</f>
        <v>0</v>
      </c>
      <c r="O51" s="33">
        <f t="shared" si="23"/>
        <v>0</v>
      </c>
    </row>
    <row r="52" spans="1:17" x14ac:dyDescent="0.2">
      <c r="A52" s="30" t="s">
        <v>19</v>
      </c>
      <c r="B52" s="330" t="s">
        <v>2</v>
      </c>
      <c r="C52" s="330"/>
      <c r="D52" s="49">
        <v>2E-3</v>
      </c>
      <c r="E52" s="33">
        <f t="shared" ref="E52:M52" si="24">+E26*$D$52</f>
        <v>0</v>
      </c>
      <c r="F52" s="33">
        <f t="shared" si="24"/>
        <v>0</v>
      </c>
      <c r="G52" s="33">
        <f t="shared" si="24"/>
        <v>0</v>
      </c>
      <c r="H52" s="33">
        <f t="shared" si="24"/>
        <v>0</v>
      </c>
      <c r="I52" s="33">
        <f t="shared" si="24"/>
        <v>0</v>
      </c>
      <c r="J52" s="33">
        <f t="shared" si="24"/>
        <v>0</v>
      </c>
      <c r="K52" s="33">
        <f t="shared" si="24"/>
        <v>0</v>
      </c>
      <c r="L52" s="33">
        <f t="shared" si="24"/>
        <v>0</v>
      </c>
      <c r="M52" s="33">
        <f t="shared" si="24"/>
        <v>0</v>
      </c>
      <c r="N52" s="33">
        <f t="shared" ref="N52:O52" si="25">+N26*$D$52</f>
        <v>0</v>
      </c>
      <c r="O52" s="33">
        <f t="shared" si="25"/>
        <v>0</v>
      </c>
    </row>
    <row r="53" spans="1:17" x14ac:dyDescent="0.2">
      <c r="A53" s="30" t="s">
        <v>36</v>
      </c>
      <c r="B53" s="330" t="s">
        <v>3</v>
      </c>
      <c r="C53" s="330"/>
      <c r="D53" s="49">
        <v>0.08</v>
      </c>
      <c r="E53" s="33">
        <f t="shared" ref="E53:M53" si="26">+E26*$D$53</f>
        <v>0</v>
      </c>
      <c r="F53" s="33">
        <f t="shared" si="26"/>
        <v>0</v>
      </c>
      <c r="G53" s="33">
        <f t="shared" si="26"/>
        <v>0</v>
      </c>
      <c r="H53" s="33">
        <f t="shared" si="26"/>
        <v>0</v>
      </c>
      <c r="I53" s="33">
        <f t="shared" si="26"/>
        <v>0</v>
      </c>
      <c r="J53" s="33">
        <f t="shared" si="26"/>
        <v>0</v>
      </c>
      <c r="K53" s="33">
        <f t="shared" si="26"/>
        <v>0</v>
      </c>
      <c r="L53" s="33">
        <f t="shared" si="26"/>
        <v>0</v>
      </c>
      <c r="M53" s="33">
        <f t="shared" si="26"/>
        <v>0</v>
      </c>
      <c r="N53" s="33">
        <f t="shared" ref="N53:O53" si="27">+N26*$D$53</f>
        <v>0</v>
      </c>
      <c r="O53" s="33">
        <f t="shared" si="27"/>
        <v>0</v>
      </c>
    </row>
    <row r="54" spans="1:17" ht="12.75" thickBot="1" x14ac:dyDescent="0.25">
      <c r="A54" s="331" t="s">
        <v>37</v>
      </c>
      <c r="B54" s="332"/>
      <c r="C54" s="332"/>
      <c r="D54" s="51">
        <f>SUM(D46:D53)</f>
        <v>0.33800000000000002</v>
      </c>
      <c r="E54" s="38">
        <f>SUM(E46:E53)</f>
        <v>0</v>
      </c>
      <c r="F54" s="38">
        <f t="shared" ref="F54:G54" si="28">SUM(F46:F53)</f>
        <v>0</v>
      </c>
      <c r="G54" s="38">
        <f t="shared" si="28"/>
        <v>0</v>
      </c>
      <c r="H54" s="38">
        <f t="shared" ref="H54:M54" si="29">SUM(H46:H53)</f>
        <v>0</v>
      </c>
      <c r="I54" s="38">
        <f t="shared" si="29"/>
        <v>0</v>
      </c>
      <c r="J54" s="38">
        <f t="shared" si="29"/>
        <v>0</v>
      </c>
      <c r="K54" s="38">
        <f t="shared" ref="K54:L54" si="30">SUM(K46:K53)</f>
        <v>0</v>
      </c>
      <c r="L54" s="38">
        <f t="shared" si="30"/>
        <v>0</v>
      </c>
      <c r="M54" s="38">
        <f t="shared" si="29"/>
        <v>0</v>
      </c>
      <c r="N54" s="38">
        <f t="shared" ref="N54:O54" si="31">SUM(N46:N53)</f>
        <v>0</v>
      </c>
      <c r="O54" s="38">
        <f t="shared" si="31"/>
        <v>0</v>
      </c>
    </row>
    <row r="55" spans="1:17" s="43" customFormat="1" x14ac:dyDescent="0.2">
      <c r="A55" s="378"/>
      <c r="B55" s="378"/>
      <c r="C55" s="378"/>
      <c r="D55" s="378"/>
      <c r="E55" s="378"/>
      <c r="F55" s="378"/>
      <c r="G55" s="378"/>
      <c r="H55" s="378"/>
      <c r="I55" s="378"/>
      <c r="J55" s="378"/>
      <c r="K55" s="378"/>
      <c r="L55" s="378"/>
      <c r="M55" s="378"/>
      <c r="N55" s="183"/>
      <c r="O55" s="183"/>
    </row>
    <row r="57" spans="1:17" x14ac:dyDescent="0.2">
      <c r="A57" s="345" t="s">
        <v>38</v>
      </c>
      <c r="B57" s="345"/>
      <c r="C57" s="345"/>
      <c r="D57" s="345"/>
      <c r="E57" s="45"/>
      <c r="F57" s="55"/>
      <c r="G57" s="55"/>
      <c r="H57" s="55"/>
      <c r="I57" s="55"/>
      <c r="J57" s="55"/>
      <c r="K57" s="55"/>
      <c r="L57" s="55"/>
      <c r="M57" s="55"/>
      <c r="N57" s="55"/>
      <c r="O57" s="55"/>
    </row>
    <row r="58" spans="1:17" ht="12.75" thickBot="1" x14ac:dyDescent="0.25"/>
    <row r="59" spans="1:17" x14ac:dyDescent="0.2">
      <c r="A59" s="27" t="s">
        <v>39</v>
      </c>
      <c r="B59" s="333" t="s">
        <v>40</v>
      </c>
      <c r="C59" s="333"/>
      <c r="D59" s="333"/>
      <c r="E59" s="52" t="s">
        <v>11</v>
      </c>
      <c r="F59" s="52" t="s">
        <v>11</v>
      </c>
      <c r="G59" s="52" t="s">
        <v>11</v>
      </c>
      <c r="H59" s="52" t="s">
        <v>11</v>
      </c>
      <c r="I59" s="52" t="s">
        <v>11</v>
      </c>
      <c r="J59" s="52" t="s">
        <v>11</v>
      </c>
      <c r="K59" s="52" t="s">
        <v>11</v>
      </c>
      <c r="L59" s="52" t="s">
        <v>11</v>
      </c>
      <c r="M59" s="52" t="s">
        <v>11</v>
      </c>
      <c r="N59" s="52" t="s">
        <v>11</v>
      </c>
      <c r="O59" s="52" t="s">
        <v>11</v>
      </c>
    </row>
    <row r="60" spans="1:17" x14ac:dyDescent="0.2">
      <c r="A60" s="30" t="s">
        <v>12</v>
      </c>
      <c r="B60" s="330" t="s">
        <v>137</v>
      </c>
      <c r="C60" s="330"/>
      <c r="D60" s="56">
        <v>8.5500000000000007</v>
      </c>
      <c r="E60" s="33">
        <f>'BENEFÍCIOS - VT E VA'!K5</f>
        <v>0</v>
      </c>
      <c r="F60" s="33">
        <f>'BENEFÍCIOS - VT E VA'!K6</f>
        <v>0</v>
      </c>
      <c r="G60" s="33">
        <f>'BENEFÍCIOS - VT E VA'!K7</f>
        <v>0</v>
      </c>
      <c r="H60" s="33">
        <f>'BENEFÍCIOS - VT E VA'!K8</f>
        <v>0</v>
      </c>
      <c r="I60" s="33">
        <f>'BENEFÍCIOS - VT E VA'!K9</f>
        <v>0</v>
      </c>
      <c r="J60" s="33">
        <f>'BENEFÍCIOS - VT E VA'!K10</f>
        <v>0</v>
      </c>
      <c r="K60" s="33">
        <f>'BENEFÍCIOS - VT E VA'!K12</f>
        <v>0</v>
      </c>
      <c r="L60" s="33">
        <f>'BENEFÍCIOS - VT E VA'!K13</f>
        <v>0</v>
      </c>
      <c r="M60" s="33">
        <f>'BENEFÍCIOS - VT E VA'!K14</f>
        <v>0</v>
      </c>
      <c r="N60" s="33">
        <f>'BENEFÍCIOS - VT E VA'!K15</f>
        <v>0</v>
      </c>
      <c r="O60" s="33">
        <f>'BENEFÍCIOS - VT E VA'!K16</f>
        <v>0</v>
      </c>
    </row>
    <row r="61" spans="1:17" x14ac:dyDescent="0.2">
      <c r="A61" s="30" t="s">
        <v>14</v>
      </c>
      <c r="B61" s="330" t="s">
        <v>139</v>
      </c>
      <c r="C61" s="330"/>
      <c r="D61" s="32"/>
      <c r="E61" s="33">
        <f>'BENEFÍCIOS - VT E VA'!I25</f>
        <v>0</v>
      </c>
      <c r="F61" s="33">
        <f>'BENEFÍCIOS - VT E VA'!I26</f>
        <v>0</v>
      </c>
      <c r="G61" s="33">
        <f>'BENEFÍCIOS - VT E VA'!I27</f>
        <v>0</v>
      </c>
      <c r="H61" s="33">
        <f>'BENEFÍCIOS - VT E VA'!I28</f>
        <v>0</v>
      </c>
      <c r="I61" s="33">
        <f>'BENEFÍCIOS - VT E VA'!I29</f>
        <v>0</v>
      </c>
      <c r="J61" s="33">
        <f>'BENEFÍCIOS - VT E VA'!I30</f>
        <v>0</v>
      </c>
      <c r="K61" s="33">
        <f>'BENEFÍCIOS - VT E VA'!I31</f>
        <v>0</v>
      </c>
      <c r="L61" s="33">
        <f>'BENEFÍCIOS - VT E VA'!I32</f>
        <v>0</v>
      </c>
      <c r="M61" s="33">
        <f>'BENEFÍCIOS - VT E VA'!I33</f>
        <v>0</v>
      </c>
      <c r="N61" s="33">
        <f>'BENEFÍCIOS - VT E VA'!I34</f>
        <v>0</v>
      </c>
      <c r="O61" s="33">
        <f>'BENEFÍCIOS - VT E VA'!I35</f>
        <v>0</v>
      </c>
      <c r="P61" s="198"/>
      <c r="Q61" s="198"/>
    </row>
    <row r="62" spans="1:17" x14ac:dyDescent="0.2">
      <c r="A62" s="30" t="s">
        <v>15</v>
      </c>
      <c r="B62" s="330" t="s">
        <v>175</v>
      </c>
      <c r="C62" s="330"/>
      <c r="D62" s="56"/>
      <c r="E62" s="33"/>
      <c r="F62" s="33">
        <f t="shared" ref="F62:O62" si="32">+$D$62</f>
        <v>0</v>
      </c>
      <c r="G62" s="33">
        <f t="shared" si="32"/>
        <v>0</v>
      </c>
      <c r="H62" s="33">
        <f t="shared" si="32"/>
        <v>0</v>
      </c>
      <c r="I62" s="33">
        <f t="shared" si="32"/>
        <v>0</v>
      </c>
      <c r="J62" s="33">
        <f t="shared" si="32"/>
        <v>0</v>
      </c>
      <c r="K62" s="33">
        <f t="shared" si="32"/>
        <v>0</v>
      </c>
      <c r="L62" s="33">
        <f t="shared" si="32"/>
        <v>0</v>
      </c>
      <c r="M62" s="33">
        <f t="shared" si="32"/>
        <v>0</v>
      </c>
      <c r="N62" s="33">
        <f t="shared" si="32"/>
        <v>0</v>
      </c>
      <c r="O62" s="33">
        <f t="shared" si="32"/>
        <v>0</v>
      </c>
    </row>
    <row r="63" spans="1:17" x14ac:dyDescent="0.2">
      <c r="A63" s="30" t="s">
        <v>16</v>
      </c>
      <c r="B63" s="330" t="s">
        <v>105</v>
      </c>
      <c r="C63" s="330"/>
      <c r="D63" s="56">
        <v>0</v>
      </c>
      <c r="E63" s="32"/>
      <c r="F63" s="33"/>
      <c r="G63" s="33"/>
      <c r="H63" s="33"/>
      <c r="I63" s="33"/>
      <c r="J63" s="33"/>
      <c r="K63" s="33"/>
      <c r="L63" s="33"/>
      <c r="M63" s="33"/>
      <c r="N63" s="33"/>
      <c r="O63" s="33"/>
    </row>
    <row r="64" spans="1:17" x14ac:dyDescent="0.2">
      <c r="A64" s="30" t="s">
        <v>17</v>
      </c>
      <c r="B64" s="330" t="s">
        <v>106</v>
      </c>
      <c r="C64" s="330"/>
      <c r="D64" s="56">
        <v>0</v>
      </c>
      <c r="E64" s="56"/>
      <c r="F64" s="33"/>
      <c r="G64" s="33"/>
      <c r="H64" s="33"/>
      <c r="I64" s="33"/>
      <c r="J64" s="33"/>
      <c r="K64" s="33"/>
      <c r="L64" s="33"/>
      <c r="M64" s="33"/>
      <c r="N64" s="33"/>
      <c r="O64" s="33"/>
    </row>
    <row r="65" spans="1:15" x14ac:dyDescent="0.2">
      <c r="A65" s="348" t="s">
        <v>0</v>
      </c>
      <c r="B65" s="349"/>
      <c r="C65" s="349"/>
      <c r="D65" s="349"/>
      <c r="E65" s="174">
        <f>SUM(E60:E64)</f>
        <v>0</v>
      </c>
      <c r="F65" s="50">
        <f>SUM(F60:F63)</f>
        <v>0</v>
      </c>
      <c r="G65" s="50">
        <f>SUM(G60:G63)</f>
        <v>0</v>
      </c>
      <c r="H65" s="50">
        <f>SUM(H60:H63)</f>
        <v>0</v>
      </c>
      <c r="I65" s="50">
        <f t="shared" ref="I65:M65" si="33">SUM(I60:I63)</f>
        <v>0</v>
      </c>
      <c r="J65" s="50">
        <f t="shared" si="33"/>
        <v>0</v>
      </c>
      <c r="K65" s="50">
        <f t="shared" ref="K65:L65" si="34">SUM(K60:K63)</f>
        <v>0</v>
      </c>
      <c r="L65" s="50">
        <f t="shared" si="34"/>
        <v>0</v>
      </c>
      <c r="M65" s="50">
        <f t="shared" si="33"/>
        <v>0</v>
      </c>
      <c r="N65" s="179">
        <f t="shared" ref="N65" si="35">SUM(N60:N63)</f>
        <v>0</v>
      </c>
      <c r="O65" s="179">
        <f>SUM(O60:O63)</f>
        <v>0</v>
      </c>
    </row>
    <row r="67" spans="1:15" x14ac:dyDescent="0.2">
      <c r="A67" s="346" t="s">
        <v>41</v>
      </c>
      <c r="B67" s="346"/>
      <c r="C67" s="346"/>
      <c r="D67" s="346"/>
      <c r="E67" s="346"/>
      <c r="F67" s="346"/>
      <c r="G67" s="346"/>
      <c r="H67" s="346"/>
      <c r="I67" s="346"/>
      <c r="J67" s="346"/>
      <c r="K67" s="346"/>
      <c r="L67" s="346"/>
      <c r="M67" s="346"/>
      <c r="N67" s="178"/>
      <c r="O67" s="178"/>
    </row>
    <row r="68" spans="1:15" ht="12.75" thickBot="1" x14ac:dyDescent="0.25"/>
    <row r="69" spans="1:15" x14ac:dyDescent="0.2">
      <c r="A69" s="27">
        <v>2</v>
      </c>
      <c r="B69" s="333" t="s">
        <v>42</v>
      </c>
      <c r="C69" s="333"/>
      <c r="D69" s="28"/>
      <c r="E69" s="52" t="s">
        <v>11</v>
      </c>
      <c r="F69" s="52" t="s">
        <v>11</v>
      </c>
      <c r="G69" s="52" t="s">
        <v>11</v>
      </c>
      <c r="H69" s="52" t="s">
        <v>11</v>
      </c>
      <c r="I69" s="52" t="s">
        <v>11</v>
      </c>
      <c r="J69" s="52" t="s">
        <v>11</v>
      </c>
      <c r="K69" s="52" t="s">
        <v>11</v>
      </c>
      <c r="L69" s="52" t="s">
        <v>11</v>
      </c>
      <c r="M69" s="52" t="s">
        <v>11</v>
      </c>
      <c r="N69" s="52" t="s">
        <v>11</v>
      </c>
      <c r="O69" s="52" t="s">
        <v>11</v>
      </c>
    </row>
    <row r="70" spans="1:15" x14ac:dyDescent="0.2">
      <c r="A70" s="30" t="s">
        <v>23</v>
      </c>
      <c r="B70" s="330" t="s">
        <v>24</v>
      </c>
      <c r="C70" s="330"/>
      <c r="D70" s="31"/>
      <c r="E70" s="33">
        <f>E39</f>
        <v>0</v>
      </c>
      <c r="F70" s="33">
        <f t="shared" ref="F70:M70" si="36">F39</f>
        <v>0</v>
      </c>
      <c r="G70" s="33">
        <f t="shared" si="36"/>
        <v>0</v>
      </c>
      <c r="H70" s="33">
        <f t="shared" si="36"/>
        <v>0</v>
      </c>
      <c r="I70" s="33">
        <f t="shared" si="36"/>
        <v>0</v>
      </c>
      <c r="J70" s="33">
        <f t="shared" si="36"/>
        <v>0</v>
      </c>
      <c r="K70" s="33">
        <f t="shared" si="36"/>
        <v>0</v>
      </c>
      <c r="L70" s="33">
        <f t="shared" si="36"/>
        <v>0</v>
      </c>
      <c r="M70" s="33">
        <f t="shared" si="36"/>
        <v>0</v>
      </c>
      <c r="N70" s="33">
        <f t="shared" ref="N70:O70" si="37">N39</f>
        <v>0</v>
      </c>
      <c r="O70" s="33">
        <f t="shared" si="37"/>
        <v>0</v>
      </c>
    </row>
    <row r="71" spans="1:15" x14ac:dyDescent="0.2">
      <c r="A71" s="30" t="s">
        <v>28</v>
      </c>
      <c r="B71" s="330" t="s">
        <v>29</v>
      </c>
      <c r="C71" s="330"/>
      <c r="D71" s="31"/>
      <c r="E71" s="33">
        <f>+E54</f>
        <v>0</v>
      </c>
      <c r="F71" s="33">
        <f t="shared" ref="F71:M71" si="38">+F54</f>
        <v>0</v>
      </c>
      <c r="G71" s="33">
        <f t="shared" si="38"/>
        <v>0</v>
      </c>
      <c r="H71" s="33">
        <f t="shared" si="38"/>
        <v>0</v>
      </c>
      <c r="I71" s="33">
        <f t="shared" si="38"/>
        <v>0</v>
      </c>
      <c r="J71" s="33">
        <f t="shared" si="38"/>
        <v>0</v>
      </c>
      <c r="K71" s="33">
        <f t="shared" si="38"/>
        <v>0</v>
      </c>
      <c r="L71" s="33">
        <f t="shared" si="38"/>
        <v>0</v>
      </c>
      <c r="M71" s="33">
        <f t="shared" si="38"/>
        <v>0</v>
      </c>
      <c r="N71" s="33">
        <f t="shared" ref="N71:O71" si="39">+N54</f>
        <v>0</v>
      </c>
      <c r="O71" s="33">
        <f t="shared" si="39"/>
        <v>0</v>
      </c>
    </row>
    <row r="72" spans="1:15" x14ac:dyDescent="0.2">
      <c r="A72" s="30" t="s">
        <v>39</v>
      </c>
      <c r="B72" s="330" t="s">
        <v>40</v>
      </c>
      <c r="C72" s="330"/>
      <c r="D72" s="31"/>
      <c r="E72" s="33">
        <f t="shared" ref="E72:M72" si="40">+E65</f>
        <v>0</v>
      </c>
      <c r="F72" s="33">
        <f>+F65</f>
        <v>0</v>
      </c>
      <c r="G72" s="33">
        <f t="shared" si="40"/>
        <v>0</v>
      </c>
      <c r="H72" s="33">
        <f t="shared" si="40"/>
        <v>0</v>
      </c>
      <c r="I72" s="33">
        <f t="shared" si="40"/>
        <v>0</v>
      </c>
      <c r="J72" s="33">
        <f t="shared" si="40"/>
        <v>0</v>
      </c>
      <c r="K72" s="33">
        <f t="shared" si="40"/>
        <v>0</v>
      </c>
      <c r="L72" s="33">
        <f t="shared" si="40"/>
        <v>0</v>
      </c>
      <c r="M72" s="33">
        <f t="shared" si="40"/>
        <v>0</v>
      </c>
      <c r="N72" s="33">
        <f t="shared" ref="N72:O72" si="41">+N65</f>
        <v>0</v>
      </c>
      <c r="O72" s="33">
        <f t="shared" si="41"/>
        <v>0</v>
      </c>
    </row>
    <row r="73" spans="1:15" ht="12.75" customHeight="1" thickBot="1" x14ac:dyDescent="0.25">
      <c r="A73" s="331" t="s">
        <v>0</v>
      </c>
      <c r="B73" s="332"/>
      <c r="C73" s="332"/>
      <c r="D73" s="51"/>
      <c r="E73" s="57">
        <f>SUM(E70:E72)</f>
        <v>0</v>
      </c>
      <c r="F73" s="57">
        <f t="shared" ref="F73:M73" si="42">SUM(F70:F72)</f>
        <v>0</v>
      </c>
      <c r="G73" s="57">
        <f t="shared" si="42"/>
        <v>0</v>
      </c>
      <c r="H73" s="57">
        <f t="shared" si="42"/>
        <v>0</v>
      </c>
      <c r="I73" s="57">
        <f t="shared" si="42"/>
        <v>0</v>
      </c>
      <c r="J73" s="57">
        <f t="shared" si="42"/>
        <v>0</v>
      </c>
      <c r="K73" s="57">
        <f t="shared" ref="K73:L73" si="43">SUM(K70:K72)</f>
        <v>0</v>
      </c>
      <c r="L73" s="57">
        <f t="shared" si="43"/>
        <v>0</v>
      </c>
      <c r="M73" s="57">
        <f t="shared" si="42"/>
        <v>0</v>
      </c>
      <c r="N73" s="57">
        <f t="shared" ref="N73:O73" si="44">SUM(N70:N72)</f>
        <v>0</v>
      </c>
      <c r="O73" s="57">
        <f t="shared" si="44"/>
        <v>0</v>
      </c>
    </row>
    <row r="74" spans="1:15" x14ac:dyDescent="0.2">
      <c r="A74" s="58"/>
      <c r="B74" s="58"/>
    </row>
    <row r="76" spans="1:15" x14ac:dyDescent="0.2">
      <c r="A76" s="347" t="s">
        <v>43</v>
      </c>
      <c r="B76" s="347"/>
      <c r="C76" s="347"/>
      <c r="D76" s="347"/>
      <c r="E76" s="40"/>
      <c r="F76" s="59"/>
      <c r="G76" s="59"/>
      <c r="H76" s="59"/>
      <c r="I76" s="59"/>
      <c r="J76" s="59"/>
      <c r="K76" s="59"/>
      <c r="L76" s="59"/>
      <c r="M76" s="59"/>
      <c r="N76" s="59"/>
      <c r="O76" s="59"/>
    </row>
    <row r="77" spans="1:15" ht="12.75" thickBot="1" x14ac:dyDescent="0.25"/>
    <row r="78" spans="1:15" x14ac:dyDescent="0.2">
      <c r="A78" s="27">
        <v>3</v>
      </c>
      <c r="B78" s="333" t="s">
        <v>44</v>
      </c>
      <c r="C78" s="333"/>
      <c r="D78" s="28" t="s">
        <v>30</v>
      </c>
      <c r="E78" s="52" t="s">
        <v>11</v>
      </c>
      <c r="F78" s="52" t="s">
        <v>11</v>
      </c>
      <c r="G78" s="52" t="s">
        <v>11</v>
      </c>
      <c r="H78" s="52" t="s">
        <v>11</v>
      </c>
      <c r="I78" s="52" t="s">
        <v>11</v>
      </c>
      <c r="J78" s="52" t="s">
        <v>11</v>
      </c>
      <c r="K78" s="52" t="s">
        <v>11</v>
      </c>
      <c r="L78" s="52" t="s">
        <v>11</v>
      </c>
      <c r="M78" s="52" t="s">
        <v>11</v>
      </c>
      <c r="N78" s="52" t="s">
        <v>11</v>
      </c>
      <c r="O78" s="52" t="s">
        <v>11</v>
      </c>
    </row>
    <row r="79" spans="1:15" x14ac:dyDescent="0.2">
      <c r="A79" s="30" t="s">
        <v>12</v>
      </c>
      <c r="B79" s="330" t="s">
        <v>45</v>
      </c>
      <c r="C79" s="330"/>
      <c r="D79" s="49">
        <v>4.1999999999999997E-3</v>
      </c>
      <c r="E79" s="33">
        <f t="shared" ref="E79:M79" si="45">+E26*$D$79</f>
        <v>0</v>
      </c>
      <c r="F79" s="33">
        <f t="shared" si="45"/>
        <v>0</v>
      </c>
      <c r="G79" s="33">
        <f t="shared" si="45"/>
        <v>0</v>
      </c>
      <c r="H79" s="33">
        <f t="shared" si="45"/>
        <v>0</v>
      </c>
      <c r="I79" s="33">
        <f t="shared" si="45"/>
        <v>0</v>
      </c>
      <c r="J79" s="33">
        <f t="shared" si="45"/>
        <v>0</v>
      </c>
      <c r="K79" s="33">
        <f t="shared" si="45"/>
        <v>0</v>
      </c>
      <c r="L79" s="33">
        <f t="shared" si="45"/>
        <v>0</v>
      </c>
      <c r="M79" s="33">
        <f t="shared" si="45"/>
        <v>0</v>
      </c>
      <c r="N79" s="33">
        <f t="shared" ref="N79:O79" si="46">+N26*$D$79</f>
        <v>0</v>
      </c>
      <c r="O79" s="33">
        <f t="shared" si="46"/>
        <v>0</v>
      </c>
    </row>
    <row r="80" spans="1:15" x14ac:dyDescent="0.2">
      <c r="A80" s="30" t="s">
        <v>14</v>
      </c>
      <c r="B80" s="330" t="s">
        <v>46</v>
      </c>
      <c r="C80" s="330"/>
      <c r="D80" s="49">
        <f>+D79*D53</f>
        <v>3.3599999999999998E-4</v>
      </c>
      <c r="E80" s="33">
        <f t="shared" ref="E80:M80" si="47">+E26*$D$80</f>
        <v>0</v>
      </c>
      <c r="F80" s="33">
        <f>+F26*$D$80</f>
        <v>0</v>
      </c>
      <c r="G80" s="33">
        <f t="shared" si="47"/>
        <v>0</v>
      </c>
      <c r="H80" s="33">
        <f t="shared" si="47"/>
        <v>0</v>
      </c>
      <c r="I80" s="33">
        <f t="shared" si="47"/>
        <v>0</v>
      </c>
      <c r="J80" s="33">
        <f t="shared" si="47"/>
        <v>0</v>
      </c>
      <c r="K80" s="33">
        <f t="shared" si="47"/>
        <v>0</v>
      </c>
      <c r="L80" s="33">
        <f t="shared" si="47"/>
        <v>0</v>
      </c>
      <c r="M80" s="33">
        <f t="shared" si="47"/>
        <v>0</v>
      </c>
      <c r="N80" s="33">
        <f t="shared" ref="N80:O80" si="48">+N26*$D$80</f>
        <v>0</v>
      </c>
      <c r="O80" s="33">
        <f t="shared" si="48"/>
        <v>0</v>
      </c>
    </row>
    <row r="81" spans="1:15" x14ac:dyDescent="0.2">
      <c r="A81" s="30" t="s">
        <v>15</v>
      </c>
      <c r="B81" s="330" t="s">
        <v>47</v>
      </c>
      <c r="C81" s="330"/>
      <c r="D81" s="49">
        <f>40%*D79</f>
        <v>1.6800000000000001E-3</v>
      </c>
      <c r="E81" s="33">
        <f t="shared" ref="E81:H81" si="49">+E26*$D$81</f>
        <v>0</v>
      </c>
      <c r="F81" s="33">
        <f>+F26*$D$81</f>
        <v>0</v>
      </c>
      <c r="G81" s="33">
        <f t="shared" si="49"/>
        <v>0</v>
      </c>
      <c r="H81" s="33">
        <f t="shared" si="49"/>
        <v>0</v>
      </c>
      <c r="I81" s="33">
        <f t="shared" ref="I81:O81" si="50">+I26*$D$81</f>
        <v>0</v>
      </c>
      <c r="J81" s="33">
        <f t="shared" si="50"/>
        <v>0</v>
      </c>
      <c r="K81" s="33">
        <f t="shared" si="50"/>
        <v>0</v>
      </c>
      <c r="L81" s="33">
        <f t="shared" si="50"/>
        <v>0</v>
      </c>
      <c r="M81" s="33">
        <f t="shared" si="50"/>
        <v>0</v>
      </c>
      <c r="N81" s="33">
        <f t="shared" si="50"/>
        <v>0</v>
      </c>
      <c r="O81" s="33">
        <f t="shared" si="50"/>
        <v>0</v>
      </c>
    </row>
    <row r="82" spans="1:15" x14ac:dyDescent="0.2">
      <c r="A82" s="30" t="s">
        <v>16</v>
      </c>
      <c r="B82" s="330" t="s">
        <v>48</v>
      </c>
      <c r="C82" s="330"/>
      <c r="D82" s="49">
        <v>1.9400000000000001E-2</v>
      </c>
      <c r="E82" s="33">
        <f t="shared" ref="E82:M82" si="51">+E26*$D$82</f>
        <v>0</v>
      </c>
      <c r="F82" s="33">
        <f t="shared" si="51"/>
        <v>0</v>
      </c>
      <c r="G82" s="33">
        <f t="shared" si="51"/>
        <v>0</v>
      </c>
      <c r="H82" s="33">
        <f t="shared" si="51"/>
        <v>0</v>
      </c>
      <c r="I82" s="33">
        <f>+I26*$D$82</f>
        <v>0</v>
      </c>
      <c r="J82" s="33">
        <f t="shared" si="51"/>
        <v>0</v>
      </c>
      <c r="K82" s="33">
        <f t="shared" si="51"/>
        <v>0</v>
      </c>
      <c r="L82" s="33">
        <f>+L26*$D$82</f>
        <v>0</v>
      </c>
      <c r="M82" s="33">
        <f t="shared" si="51"/>
        <v>0</v>
      </c>
      <c r="N82" s="33">
        <f t="shared" ref="N82:O82" si="52">+N26*$D$82</f>
        <v>0</v>
      </c>
      <c r="O82" s="33">
        <f t="shared" si="52"/>
        <v>0</v>
      </c>
    </row>
    <row r="83" spans="1:15" x14ac:dyDescent="0.2">
      <c r="A83" s="30" t="s">
        <v>17</v>
      </c>
      <c r="B83" s="330" t="s">
        <v>49</v>
      </c>
      <c r="C83" s="330"/>
      <c r="D83" s="49">
        <f>+D82*D54</f>
        <v>6.5572000000000009E-3</v>
      </c>
      <c r="E83" s="33">
        <f t="shared" ref="E83:H83" si="53">+E26*$D$83</f>
        <v>0</v>
      </c>
      <c r="F83" s="33">
        <f>+F26*$D$83</f>
        <v>0</v>
      </c>
      <c r="G83" s="33">
        <f t="shared" si="53"/>
        <v>0</v>
      </c>
      <c r="H83" s="33">
        <f t="shared" si="53"/>
        <v>0</v>
      </c>
      <c r="I83" s="33">
        <f t="shared" ref="I83:O83" si="54">+I26*$D$83</f>
        <v>0</v>
      </c>
      <c r="J83" s="33">
        <f t="shared" si="54"/>
        <v>0</v>
      </c>
      <c r="K83" s="33">
        <f t="shared" si="54"/>
        <v>0</v>
      </c>
      <c r="L83" s="33">
        <f t="shared" si="54"/>
        <v>0</v>
      </c>
      <c r="M83" s="33">
        <f t="shared" si="54"/>
        <v>0</v>
      </c>
      <c r="N83" s="33">
        <f t="shared" si="54"/>
        <v>0</v>
      </c>
      <c r="O83" s="33">
        <f t="shared" si="54"/>
        <v>0</v>
      </c>
    </row>
    <row r="84" spans="1:15" x14ac:dyDescent="0.2">
      <c r="A84" s="30" t="s">
        <v>18</v>
      </c>
      <c r="B84" s="330" t="s">
        <v>154</v>
      </c>
      <c r="C84" s="330"/>
      <c r="D84" s="49">
        <f>40%*D82</f>
        <v>7.7600000000000004E-3</v>
      </c>
      <c r="E84" s="33">
        <f t="shared" ref="E84:L84" si="55">+E26*$D$84</f>
        <v>0</v>
      </c>
      <c r="F84" s="33">
        <f t="shared" si="55"/>
        <v>0</v>
      </c>
      <c r="G84" s="33">
        <f t="shared" si="55"/>
        <v>0</v>
      </c>
      <c r="H84" s="33">
        <f t="shared" si="55"/>
        <v>0</v>
      </c>
      <c r="I84" s="33">
        <f>+I26*$D$84</f>
        <v>0</v>
      </c>
      <c r="J84" s="33">
        <f>+J26*$D$84</f>
        <v>0</v>
      </c>
      <c r="K84" s="33">
        <f t="shared" si="55"/>
        <v>0</v>
      </c>
      <c r="L84" s="33">
        <f t="shared" si="55"/>
        <v>0</v>
      </c>
      <c r="M84" s="33">
        <f>+M26*$D$84</f>
        <v>0</v>
      </c>
      <c r="N84" s="33">
        <f>+N26*$D$84</f>
        <v>0</v>
      </c>
      <c r="O84" s="33">
        <f>+O26*$D$84</f>
        <v>0</v>
      </c>
    </row>
    <row r="85" spans="1:15" ht="12.75" thickBot="1" x14ac:dyDescent="0.25">
      <c r="A85" s="331" t="s">
        <v>0</v>
      </c>
      <c r="B85" s="332"/>
      <c r="C85" s="332"/>
      <c r="D85" s="51">
        <f>SUM(D79:D84)</f>
        <v>3.9933200000000002E-2</v>
      </c>
      <c r="E85" s="38">
        <f>SUM(E79:E84)</f>
        <v>0</v>
      </c>
      <c r="F85" s="38">
        <f t="shared" ref="F85:G85" si="56">SUM(F79:F84)</f>
        <v>0</v>
      </c>
      <c r="G85" s="38">
        <f t="shared" si="56"/>
        <v>0</v>
      </c>
      <c r="H85" s="38">
        <f t="shared" ref="H85:M85" si="57">SUM(H79:H84)</f>
        <v>0</v>
      </c>
      <c r="I85" s="38">
        <f t="shared" si="57"/>
        <v>0</v>
      </c>
      <c r="J85" s="38">
        <f t="shared" si="57"/>
        <v>0</v>
      </c>
      <c r="K85" s="38">
        <f t="shared" ref="K85:L85" si="58">SUM(K79:K84)</f>
        <v>0</v>
      </c>
      <c r="L85" s="38">
        <f t="shared" si="58"/>
        <v>0</v>
      </c>
      <c r="M85" s="38">
        <f t="shared" si="57"/>
        <v>0</v>
      </c>
      <c r="N85" s="38">
        <f t="shared" ref="N85:O85" si="59">SUM(N79:N84)</f>
        <v>0</v>
      </c>
      <c r="O85" s="38">
        <f t="shared" si="59"/>
        <v>0</v>
      </c>
    </row>
    <row r="88" spans="1:15" x14ac:dyDescent="0.2">
      <c r="A88" s="347" t="s">
        <v>51</v>
      </c>
      <c r="B88" s="347"/>
      <c r="C88" s="347"/>
      <c r="D88" s="347"/>
      <c r="E88" s="40"/>
      <c r="F88" s="59"/>
      <c r="G88" s="59"/>
      <c r="H88" s="59"/>
      <c r="I88" s="59"/>
      <c r="J88" s="59"/>
      <c r="K88" s="59"/>
      <c r="L88" s="59"/>
      <c r="M88" s="59"/>
      <c r="N88" s="59"/>
      <c r="O88" s="59"/>
    </row>
    <row r="90" spans="1:15" x14ac:dyDescent="0.2">
      <c r="A90" s="345" t="s">
        <v>81</v>
      </c>
      <c r="B90" s="345"/>
      <c r="C90" s="345"/>
      <c r="D90" s="345"/>
      <c r="E90" s="45"/>
      <c r="F90" s="55"/>
      <c r="G90" s="55"/>
      <c r="H90" s="55"/>
      <c r="I90" s="55"/>
      <c r="J90" s="55"/>
      <c r="K90" s="55"/>
      <c r="L90" s="55"/>
      <c r="M90" s="55"/>
      <c r="N90" s="55"/>
      <c r="O90" s="55"/>
    </row>
    <row r="91" spans="1:15" ht="12.75" thickBot="1" x14ac:dyDescent="0.25">
      <c r="A91" s="42"/>
      <c r="B91" s="42"/>
    </row>
    <row r="92" spans="1:15" x14ac:dyDescent="0.2">
      <c r="A92" s="27" t="s">
        <v>52</v>
      </c>
      <c r="B92" s="401" t="s">
        <v>74</v>
      </c>
      <c r="C92" s="401"/>
      <c r="D92" s="28" t="s">
        <v>30</v>
      </c>
      <c r="E92" s="52" t="s">
        <v>11</v>
      </c>
      <c r="F92" s="52" t="s">
        <v>11</v>
      </c>
      <c r="G92" s="52" t="s">
        <v>11</v>
      </c>
      <c r="H92" s="52" t="s">
        <v>11</v>
      </c>
      <c r="I92" s="52" t="s">
        <v>11</v>
      </c>
      <c r="J92" s="52" t="s">
        <v>11</v>
      </c>
      <c r="K92" s="52" t="s">
        <v>11</v>
      </c>
      <c r="L92" s="52" t="s">
        <v>11</v>
      </c>
      <c r="M92" s="52" t="s">
        <v>11</v>
      </c>
      <c r="N92" s="52" t="s">
        <v>11</v>
      </c>
      <c r="O92" s="52" t="s">
        <v>11</v>
      </c>
    </row>
    <row r="93" spans="1:15" x14ac:dyDescent="0.2">
      <c r="A93" s="30" t="s">
        <v>12</v>
      </c>
      <c r="B93" s="404" t="s">
        <v>75</v>
      </c>
      <c r="C93" s="404"/>
      <c r="D93" s="49">
        <v>0</v>
      </c>
      <c r="E93" s="33">
        <f t="shared" ref="E93:M93" si="60">+E26*$D$93</f>
        <v>0</v>
      </c>
      <c r="F93" s="33">
        <f t="shared" si="60"/>
        <v>0</v>
      </c>
      <c r="G93" s="33">
        <f t="shared" si="60"/>
        <v>0</v>
      </c>
      <c r="H93" s="33">
        <f t="shared" si="60"/>
        <v>0</v>
      </c>
      <c r="I93" s="33">
        <f t="shared" si="60"/>
        <v>0</v>
      </c>
      <c r="J93" s="33">
        <f t="shared" si="60"/>
        <v>0</v>
      </c>
      <c r="K93" s="33">
        <f t="shared" si="60"/>
        <v>0</v>
      </c>
      <c r="L93" s="33">
        <f t="shared" si="60"/>
        <v>0</v>
      </c>
      <c r="M93" s="33">
        <f t="shared" si="60"/>
        <v>0</v>
      </c>
      <c r="N93" s="33">
        <f t="shared" ref="N93:O93" si="61">+N26*$D$93</f>
        <v>0</v>
      </c>
      <c r="O93" s="33">
        <f t="shared" si="61"/>
        <v>0</v>
      </c>
    </row>
    <row r="94" spans="1:15" x14ac:dyDescent="0.2">
      <c r="A94" s="30" t="s">
        <v>14</v>
      </c>
      <c r="B94" s="60" t="s">
        <v>76</v>
      </c>
      <c r="C94" s="61"/>
      <c r="D94" s="49">
        <v>0</v>
      </c>
      <c r="E94" s="33">
        <f t="shared" ref="E94:M94" si="62">+E26*$D$94</f>
        <v>0</v>
      </c>
      <c r="F94" s="33">
        <f t="shared" si="62"/>
        <v>0</v>
      </c>
      <c r="G94" s="33">
        <f t="shared" si="62"/>
        <v>0</v>
      </c>
      <c r="H94" s="33">
        <f t="shared" si="62"/>
        <v>0</v>
      </c>
      <c r="I94" s="33">
        <f t="shared" si="62"/>
        <v>0</v>
      </c>
      <c r="J94" s="33">
        <f t="shared" si="62"/>
        <v>0</v>
      </c>
      <c r="K94" s="33">
        <f t="shared" si="62"/>
        <v>0</v>
      </c>
      <c r="L94" s="33">
        <f t="shared" si="62"/>
        <v>0</v>
      </c>
      <c r="M94" s="33">
        <f t="shared" si="62"/>
        <v>0</v>
      </c>
      <c r="N94" s="33">
        <f t="shared" ref="N94:O94" si="63">+N26*$D$94</f>
        <v>0</v>
      </c>
      <c r="O94" s="33">
        <f t="shared" si="63"/>
        <v>0</v>
      </c>
    </row>
    <row r="95" spans="1:15" x14ac:dyDescent="0.2">
      <c r="A95" s="30" t="s">
        <v>15</v>
      </c>
      <c r="B95" s="60" t="s">
        <v>77</v>
      </c>
      <c r="C95" s="61"/>
      <c r="D95" s="49">
        <v>0</v>
      </c>
      <c r="E95" s="33">
        <f t="shared" ref="E95:M95" si="64">+E26*$D$95</f>
        <v>0</v>
      </c>
      <c r="F95" s="33">
        <f t="shared" si="64"/>
        <v>0</v>
      </c>
      <c r="G95" s="33">
        <f t="shared" si="64"/>
        <v>0</v>
      </c>
      <c r="H95" s="33">
        <f t="shared" si="64"/>
        <v>0</v>
      </c>
      <c r="I95" s="33">
        <f t="shared" si="64"/>
        <v>0</v>
      </c>
      <c r="J95" s="33">
        <f t="shared" si="64"/>
        <v>0</v>
      </c>
      <c r="K95" s="33">
        <f t="shared" si="64"/>
        <v>0</v>
      </c>
      <c r="L95" s="33">
        <f t="shared" si="64"/>
        <v>0</v>
      </c>
      <c r="M95" s="33">
        <f t="shared" si="64"/>
        <v>0</v>
      </c>
      <c r="N95" s="33">
        <f t="shared" ref="N95:O95" si="65">+N26*$D$95</f>
        <v>0</v>
      </c>
      <c r="O95" s="33">
        <f t="shared" si="65"/>
        <v>0</v>
      </c>
    </row>
    <row r="96" spans="1:15" x14ac:dyDescent="0.2">
      <c r="A96" s="30" t="s">
        <v>16</v>
      </c>
      <c r="B96" s="60" t="s">
        <v>78</v>
      </c>
      <c r="C96" s="61"/>
      <c r="D96" s="49">
        <v>0</v>
      </c>
      <c r="E96" s="33">
        <f t="shared" ref="E96:M96" si="66">+E26*$D$96</f>
        <v>0</v>
      </c>
      <c r="F96" s="33">
        <f t="shared" si="66"/>
        <v>0</v>
      </c>
      <c r="G96" s="33">
        <f t="shared" si="66"/>
        <v>0</v>
      </c>
      <c r="H96" s="33">
        <f t="shared" si="66"/>
        <v>0</v>
      </c>
      <c r="I96" s="33">
        <f t="shared" si="66"/>
        <v>0</v>
      </c>
      <c r="J96" s="33">
        <f t="shared" si="66"/>
        <v>0</v>
      </c>
      <c r="K96" s="33">
        <f t="shared" si="66"/>
        <v>0</v>
      </c>
      <c r="L96" s="33">
        <f t="shared" si="66"/>
        <v>0</v>
      </c>
      <c r="M96" s="33">
        <f t="shared" si="66"/>
        <v>0</v>
      </c>
      <c r="N96" s="33">
        <f t="shared" ref="N96:O96" si="67">+N26*$D$96</f>
        <v>0</v>
      </c>
      <c r="O96" s="33">
        <f t="shared" si="67"/>
        <v>0</v>
      </c>
    </row>
    <row r="97" spans="1:15" x14ac:dyDescent="0.2">
      <c r="A97" s="30" t="s">
        <v>17</v>
      </c>
      <c r="B97" s="60" t="s">
        <v>79</v>
      </c>
      <c r="C97" s="61"/>
      <c r="D97" s="49">
        <v>0</v>
      </c>
      <c r="E97" s="50">
        <f t="shared" ref="E97:M97" si="68">+E26*$D$97</f>
        <v>0</v>
      </c>
      <c r="F97" s="50">
        <f t="shared" si="68"/>
        <v>0</v>
      </c>
      <c r="G97" s="50">
        <f t="shared" si="68"/>
        <v>0</v>
      </c>
      <c r="H97" s="50">
        <f t="shared" si="68"/>
        <v>0</v>
      </c>
      <c r="I97" s="50">
        <f t="shared" si="68"/>
        <v>0</v>
      </c>
      <c r="J97" s="50">
        <f t="shared" si="68"/>
        <v>0</v>
      </c>
      <c r="K97" s="50">
        <f t="shared" si="68"/>
        <v>0</v>
      </c>
      <c r="L97" s="50">
        <f t="shared" si="68"/>
        <v>0</v>
      </c>
      <c r="M97" s="50">
        <f t="shared" si="68"/>
        <v>0</v>
      </c>
      <c r="N97" s="179">
        <f t="shared" ref="N97:O97" si="69">+N26*$D$97</f>
        <v>0</v>
      </c>
      <c r="O97" s="179">
        <f t="shared" si="69"/>
        <v>0</v>
      </c>
    </row>
    <row r="98" spans="1:15" x14ac:dyDescent="0.2">
      <c r="A98" s="30" t="s">
        <v>18</v>
      </c>
      <c r="B98" s="60" t="s">
        <v>80</v>
      </c>
      <c r="C98" s="61"/>
      <c r="D98" s="49"/>
      <c r="E98" s="50">
        <f t="shared" ref="E98:M98" si="70">+E26*$D$98</f>
        <v>0</v>
      </c>
      <c r="F98" s="50">
        <f t="shared" si="70"/>
        <v>0</v>
      </c>
      <c r="G98" s="50">
        <f t="shared" si="70"/>
        <v>0</v>
      </c>
      <c r="H98" s="50">
        <f t="shared" si="70"/>
        <v>0</v>
      </c>
      <c r="I98" s="50">
        <f t="shared" si="70"/>
        <v>0</v>
      </c>
      <c r="J98" s="50">
        <f t="shared" si="70"/>
        <v>0</v>
      </c>
      <c r="K98" s="50">
        <f t="shared" si="70"/>
        <v>0</v>
      </c>
      <c r="L98" s="50">
        <f t="shared" si="70"/>
        <v>0</v>
      </c>
      <c r="M98" s="50">
        <f t="shared" si="70"/>
        <v>0</v>
      </c>
      <c r="N98" s="179">
        <f t="shared" ref="N98:O98" si="71">+N26*$D$98</f>
        <v>0</v>
      </c>
      <c r="O98" s="179">
        <f t="shared" si="71"/>
        <v>0</v>
      </c>
    </row>
    <row r="99" spans="1:15" ht="12.75" thickBot="1" x14ac:dyDescent="0.25">
      <c r="A99" s="331" t="s">
        <v>37</v>
      </c>
      <c r="B99" s="332"/>
      <c r="C99" s="332"/>
      <c r="D99" s="51">
        <f t="shared" ref="D99:G99" si="72">SUM(D93:D98)</f>
        <v>0</v>
      </c>
      <c r="E99" s="38">
        <f t="shared" si="72"/>
        <v>0</v>
      </c>
      <c r="F99" s="38">
        <f t="shared" si="72"/>
        <v>0</v>
      </c>
      <c r="G99" s="38">
        <f t="shared" si="72"/>
        <v>0</v>
      </c>
      <c r="H99" s="38">
        <f t="shared" ref="H99:M99" si="73">SUM(H93:H98)</f>
        <v>0</v>
      </c>
      <c r="I99" s="38">
        <f t="shared" si="73"/>
        <v>0</v>
      </c>
      <c r="J99" s="38">
        <f t="shared" si="73"/>
        <v>0</v>
      </c>
      <c r="K99" s="38">
        <f t="shared" ref="K99:L99" si="74">SUM(K93:K98)</f>
        <v>0</v>
      </c>
      <c r="L99" s="38">
        <f t="shared" si="74"/>
        <v>0</v>
      </c>
      <c r="M99" s="38">
        <f t="shared" si="73"/>
        <v>0</v>
      </c>
      <c r="N99" s="38">
        <f t="shared" ref="N99:O99" si="75">SUM(N93:N98)</f>
        <v>0</v>
      </c>
      <c r="O99" s="38">
        <f t="shared" si="75"/>
        <v>0</v>
      </c>
    </row>
    <row r="100" spans="1:15" x14ac:dyDescent="0.2">
      <c r="A100" s="399"/>
      <c r="B100" s="400"/>
      <c r="C100" s="400"/>
      <c r="D100" s="400"/>
      <c r="E100" s="400"/>
    </row>
    <row r="102" spans="1:15" x14ac:dyDescent="0.2">
      <c r="A102" s="368" t="s">
        <v>82</v>
      </c>
      <c r="B102" s="368"/>
      <c r="C102" s="368"/>
      <c r="D102" s="368"/>
      <c r="E102" s="45"/>
      <c r="F102" s="55"/>
      <c r="G102" s="55"/>
      <c r="H102" s="55"/>
      <c r="I102" s="55"/>
      <c r="J102" s="55"/>
      <c r="K102" s="55"/>
      <c r="L102" s="55"/>
      <c r="M102" s="55"/>
      <c r="N102" s="55"/>
      <c r="O102" s="55"/>
    </row>
    <row r="103" spans="1:15" ht="12.75" thickBot="1" x14ac:dyDescent="0.25">
      <c r="A103" s="42"/>
      <c r="B103" s="42"/>
      <c r="E103" s="43"/>
      <c r="F103" s="43"/>
      <c r="G103" s="43"/>
      <c r="H103" s="43"/>
      <c r="I103" s="43"/>
      <c r="J103" s="43"/>
      <c r="K103" s="43"/>
      <c r="L103" s="43"/>
      <c r="M103" s="43"/>
      <c r="N103" s="43"/>
      <c r="O103" s="43"/>
    </row>
    <row r="104" spans="1:15" x14ac:dyDescent="0.2">
      <c r="A104" s="27" t="s">
        <v>53</v>
      </c>
      <c r="B104" s="405" t="s">
        <v>83</v>
      </c>
      <c r="C104" s="405"/>
      <c r="D104" s="28" t="s">
        <v>30</v>
      </c>
      <c r="E104" s="62" t="s">
        <v>11</v>
      </c>
      <c r="F104" s="62" t="s">
        <v>11</v>
      </c>
      <c r="G104" s="62" t="s">
        <v>11</v>
      </c>
      <c r="H104" s="62" t="s">
        <v>11</v>
      </c>
      <c r="I104" s="62" t="s">
        <v>11</v>
      </c>
      <c r="J104" s="62" t="s">
        <v>11</v>
      </c>
      <c r="K104" s="62" t="s">
        <v>11</v>
      </c>
      <c r="L104" s="62" t="s">
        <v>11</v>
      </c>
      <c r="M104" s="62" t="s">
        <v>11</v>
      </c>
      <c r="N104" s="62" t="s">
        <v>11</v>
      </c>
      <c r="O104" s="62" t="s">
        <v>11</v>
      </c>
    </row>
    <row r="105" spans="1:15" s="63" customFormat="1" x14ac:dyDescent="0.2">
      <c r="A105" s="136" t="s">
        <v>12</v>
      </c>
      <c r="B105" s="406" t="s">
        <v>119</v>
      </c>
      <c r="C105" s="406"/>
      <c r="D105" s="137"/>
      <c r="E105" s="138"/>
      <c r="F105" s="138"/>
      <c r="G105" s="138"/>
      <c r="H105" s="138"/>
      <c r="I105" s="139"/>
      <c r="J105" s="139"/>
      <c r="K105" s="139"/>
      <c r="L105" s="139"/>
      <c r="M105" s="139"/>
      <c r="N105" s="139"/>
      <c r="O105" s="139"/>
    </row>
    <row r="106" spans="1:15" ht="12.75" thickBot="1" x14ac:dyDescent="0.25">
      <c r="A106" s="331" t="s">
        <v>0</v>
      </c>
      <c r="B106" s="332"/>
      <c r="C106" s="332"/>
      <c r="D106" s="64"/>
      <c r="E106" s="38">
        <f>SUM(E105)</f>
        <v>0</v>
      </c>
      <c r="F106" s="38">
        <f>SUM(F105)</f>
        <v>0</v>
      </c>
      <c r="G106" s="38">
        <f t="shared" ref="G106" si="76">SUM(G105)</f>
        <v>0</v>
      </c>
      <c r="H106" s="38">
        <f t="shared" ref="H106:M106" si="77">SUM(H105)</f>
        <v>0</v>
      </c>
      <c r="I106" s="38">
        <f t="shared" si="77"/>
        <v>0</v>
      </c>
      <c r="J106" s="38">
        <f t="shared" si="77"/>
        <v>0</v>
      </c>
      <c r="K106" s="38">
        <f t="shared" ref="K106:L106" si="78">SUM(K105)</f>
        <v>0</v>
      </c>
      <c r="L106" s="38">
        <f t="shared" si="78"/>
        <v>0</v>
      </c>
      <c r="M106" s="38">
        <f t="shared" si="77"/>
        <v>0</v>
      </c>
      <c r="N106" s="38">
        <f t="shared" ref="N106:O106" si="79">SUM(N105)</f>
        <v>0</v>
      </c>
      <c r="O106" s="38">
        <f t="shared" si="79"/>
        <v>0</v>
      </c>
    </row>
    <row r="107" spans="1:15" x14ac:dyDescent="0.2">
      <c r="E107" s="43"/>
      <c r="F107" s="43"/>
      <c r="G107" s="43"/>
      <c r="H107" s="43"/>
      <c r="I107" s="43"/>
      <c r="J107" s="43"/>
      <c r="K107" s="43"/>
      <c r="L107" s="43"/>
      <c r="M107" s="43"/>
      <c r="N107" s="43"/>
      <c r="O107" s="43"/>
    </row>
    <row r="108" spans="1:15" x14ac:dyDescent="0.2">
      <c r="E108" s="43"/>
      <c r="F108" s="43"/>
      <c r="G108" s="43"/>
      <c r="H108" s="43"/>
      <c r="I108" s="43"/>
      <c r="J108" s="43"/>
      <c r="K108" s="43"/>
      <c r="L108" s="43"/>
      <c r="M108" s="43"/>
      <c r="N108" s="43"/>
      <c r="O108" s="43"/>
    </row>
    <row r="109" spans="1:15" x14ac:dyDescent="0.2">
      <c r="A109" s="346" t="s">
        <v>54</v>
      </c>
      <c r="B109" s="346"/>
      <c r="C109" s="346"/>
      <c r="D109" s="346"/>
      <c r="E109" s="65"/>
      <c r="F109" s="66"/>
      <c r="G109" s="66"/>
      <c r="H109" s="66"/>
      <c r="I109" s="66"/>
      <c r="J109" s="66"/>
      <c r="K109" s="66"/>
      <c r="L109" s="66"/>
      <c r="M109" s="66"/>
      <c r="N109" s="66"/>
      <c r="O109" s="66"/>
    </row>
    <row r="110" spans="1:15" ht="12.75" thickBot="1" x14ac:dyDescent="0.25">
      <c r="A110" s="42"/>
      <c r="B110" s="42"/>
      <c r="E110" s="43"/>
      <c r="F110" s="43"/>
      <c r="G110" s="43"/>
      <c r="H110" s="43"/>
      <c r="I110" s="43"/>
      <c r="J110" s="43"/>
      <c r="K110" s="43"/>
      <c r="L110" s="43"/>
      <c r="M110" s="43"/>
      <c r="N110" s="43"/>
      <c r="O110" s="43"/>
    </row>
    <row r="111" spans="1:15" x14ac:dyDescent="0.2">
      <c r="A111" s="27">
        <v>4</v>
      </c>
      <c r="B111" s="333" t="s">
        <v>55</v>
      </c>
      <c r="C111" s="333"/>
      <c r="D111" s="28"/>
      <c r="E111" s="62" t="s">
        <v>11</v>
      </c>
      <c r="F111" s="62" t="s">
        <v>11</v>
      </c>
      <c r="G111" s="62" t="s">
        <v>11</v>
      </c>
      <c r="H111" s="62" t="s">
        <v>11</v>
      </c>
      <c r="I111" s="62" t="s">
        <v>11</v>
      </c>
      <c r="J111" s="62" t="s">
        <v>11</v>
      </c>
      <c r="K111" s="62" t="s">
        <v>11</v>
      </c>
      <c r="L111" s="62" t="s">
        <v>11</v>
      </c>
      <c r="M111" s="62" t="s">
        <v>11</v>
      </c>
      <c r="N111" s="62" t="s">
        <v>11</v>
      </c>
      <c r="O111" s="62" t="s">
        <v>11</v>
      </c>
    </row>
    <row r="112" spans="1:15" x14ac:dyDescent="0.2">
      <c r="A112" s="30" t="s">
        <v>52</v>
      </c>
      <c r="B112" s="140" t="s">
        <v>74</v>
      </c>
      <c r="C112" s="61"/>
      <c r="D112" s="31"/>
      <c r="E112" s="50">
        <f>+E99</f>
        <v>0</v>
      </c>
      <c r="F112" s="50">
        <f t="shared" ref="F112:G112" si="80">+F99</f>
        <v>0</v>
      </c>
      <c r="G112" s="50">
        <f t="shared" si="80"/>
        <v>0</v>
      </c>
      <c r="H112" s="50">
        <f t="shared" ref="H112:M112" si="81">+H99</f>
        <v>0</v>
      </c>
      <c r="I112" s="50">
        <f t="shared" si="81"/>
        <v>0</v>
      </c>
      <c r="J112" s="50">
        <f t="shared" si="81"/>
        <v>0</v>
      </c>
      <c r="K112" s="50">
        <f t="shared" ref="K112:L112" si="82">+K99</f>
        <v>0</v>
      </c>
      <c r="L112" s="50">
        <f t="shared" si="82"/>
        <v>0</v>
      </c>
      <c r="M112" s="50">
        <f t="shared" si="81"/>
        <v>0</v>
      </c>
      <c r="N112" s="179">
        <f t="shared" ref="N112:O112" si="83">+N99</f>
        <v>0</v>
      </c>
      <c r="O112" s="179">
        <f t="shared" si="83"/>
        <v>0</v>
      </c>
    </row>
    <row r="113" spans="1:15" x14ac:dyDescent="0.2">
      <c r="A113" s="30" t="s">
        <v>53</v>
      </c>
      <c r="B113" s="141" t="s">
        <v>83</v>
      </c>
      <c r="C113" s="67"/>
      <c r="D113" s="31"/>
      <c r="E113" s="50">
        <f>+E106</f>
        <v>0</v>
      </c>
      <c r="F113" s="50">
        <f t="shared" ref="F113:M113" si="84">+F106</f>
        <v>0</v>
      </c>
      <c r="G113" s="50">
        <f t="shared" si="84"/>
        <v>0</v>
      </c>
      <c r="H113" s="50">
        <f t="shared" si="84"/>
        <v>0</v>
      </c>
      <c r="I113" s="50">
        <f t="shared" si="84"/>
        <v>0</v>
      </c>
      <c r="J113" s="50">
        <f t="shared" si="84"/>
        <v>0</v>
      </c>
      <c r="K113" s="50">
        <f t="shared" ref="K113:L113" si="85">+K106</f>
        <v>0</v>
      </c>
      <c r="L113" s="50">
        <f t="shared" si="85"/>
        <v>0</v>
      </c>
      <c r="M113" s="50">
        <f t="shared" si="84"/>
        <v>0</v>
      </c>
      <c r="N113" s="179">
        <f t="shared" ref="N113:O113" si="86">+N106</f>
        <v>0</v>
      </c>
      <c r="O113" s="179">
        <f t="shared" si="86"/>
        <v>0</v>
      </c>
    </row>
    <row r="114" spans="1:15" ht="12.75" thickBot="1" x14ac:dyDescent="0.25">
      <c r="A114" s="331" t="s">
        <v>0</v>
      </c>
      <c r="B114" s="332"/>
      <c r="C114" s="332"/>
      <c r="D114" s="51"/>
      <c r="E114" s="38">
        <f>SUM(E112:E113)</f>
        <v>0</v>
      </c>
      <c r="F114" s="38">
        <f t="shared" ref="F114:M114" si="87">SUM(F112:F113)</f>
        <v>0</v>
      </c>
      <c r="G114" s="38">
        <f t="shared" si="87"/>
        <v>0</v>
      </c>
      <c r="H114" s="38">
        <f t="shared" si="87"/>
        <v>0</v>
      </c>
      <c r="I114" s="38">
        <f t="shared" si="87"/>
        <v>0</v>
      </c>
      <c r="J114" s="38">
        <f t="shared" si="87"/>
        <v>0</v>
      </c>
      <c r="K114" s="38">
        <f t="shared" ref="K114:L114" si="88">SUM(K112:K113)</f>
        <v>0</v>
      </c>
      <c r="L114" s="38">
        <f t="shared" si="88"/>
        <v>0</v>
      </c>
      <c r="M114" s="38">
        <f t="shared" si="87"/>
        <v>0</v>
      </c>
      <c r="N114" s="38">
        <f t="shared" ref="N114:O114" si="89">SUM(N112:N113)</f>
        <v>0</v>
      </c>
      <c r="O114" s="38">
        <f t="shared" si="89"/>
        <v>0</v>
      </c>
    </row>
    <row r="115" spans="1:15" x14ac:dyDescent="0.2">
      <c r="E115" s="43"/>
      <c r="F115" s="43"/>
      <c r="G115" s="43"/>
      <c r="H115" s="43"/>
      <c r="I115" s="43"/>
      <c r="J115" s="43"/>
      <c r="K115" s="43"/>
      <c r="L115" s="43"/>
      <c r="M115" s="43"/>
      <c r="N115" s="43"/>
      <c r="O115" s="43"/>
    </row>
    <row r="116" spans="1:15" x14ac:dyDescent="0.2">
      <c r="E116" s="43"/>
      <c r="F116" s="43"/>
      <c r="G116" s="43"/>
      <c r="H116" s="43"/>
      <c r="I116" s="43"/>
      <c r="J116" s="43"/>
      <c r="K116" s="43"/>
      <c r="L116" s="43"/>
      <c r="M116" s="43"/>
      <c r="N116" s="43"/>
      <c r="O116" s="43"/>
    </row>
    <row r="117" spans="1:15" x14ac:dyDescent="0.2">
      <c r="A117" s="347" t="s">
        <v>56</v>
      </c>
      <c r="B117" s="347"/>
      <c r="C117" s="347"/>
      <c r="D117" s="347"/>
      <c r="E117" s="68"/>
      <c r="F117" s="68"/>
      <c r="G117" s="68"/>
      <c r="H117" s="68"/>
      <c r="I117" s="68"/>
      <c r="J117" s="68"/>
      <c r="K117" s="68"/>
      <c r="L117" s="68"/>
      <c r="M117" s="68"/>
      <c r="N117" s="68"/>
      <c r="O117" s="68"/>
    </row>
    <row r="118" spans="1:15" ht="12.75" thickBot="1" x14ac:dyDescent="0.25">
      <c r="E118" s="43"/>
      <c r="F118" s="43"/>
      <c r="G118" s="43"/>
      <c r="H118" s="43"/>
      <c r="I118" s="43"/>
      <c r="J118" s="43"/>
      <c r="K118" s="43"/>
      <c r="L118" s="43"/>
      <c r="M118" s="43"/>
      <c r="N118" s="43"/>
      <c r="O118" s="43"/>
    </row>
    <row r="119" spans="1:15" ht="15" customHeight="1" x14ac:dyDescent="0.2">
      <c r="A119" s="27">
        <v>5</v>
      </c>
      <c r="B119" s="336" t="s">
        <v>4</v>
      </c>
      <c r="C119" s="337"/>
      <c r="D119" s="239"/>
      <c r="E119" s="62" t="s">
        <v>11</v>
      </c>
      <c r="F119" s="62" t="s">
        <v>11</v>
      </c>
      <c r="G119" s="62" t="s">
        <v>11</v>
      </c>
      <c r="H119" s="62" t="s">
        <v>11</v>
      </c>
      <c r="I119" s="62" t="s">
        <v>11</v>
      </c>
      <c r="J119" s="62" t="s">
        <v>11</v>
      </c>
      <c r="K119" s="62" t="s">
        <v>11</v>
      </c>
      <c r="L119" s="62" t="s">
        <v>11</v>
      </c>
      <c r="M119" s="62" t="s">
        <v>11</v>
      </c>
      <c r="N119" s="62" t="s">
        <v>11</v>
      </c>
      <c r="O119" s="62" t="s">
        <v>11</v>
      </c>
    </row>
    <row r="120" spans="1:15" x14ac:dyDescent="0.2">
      <c r="A120" s="30" t="s">
        <v>12</v>
      </c>
      <c r="B120" s="86" t="s">
        <v>120</v>
      </c>
      <c r="C120" s="98"/>
      <c r="D120" s="69"/>
      <c r="E120" s="50">
        <f>UNIFORMES!F60</f>
        <v>0</v>
      </c>
      <c r="F120" s="50">
        <f>UNIFORMES!F36</f>
        <v>0</v>
      </c>
      <c r="G120" s="50">
        <f>UNIFORMES!F29</f>
        <v>0</v>
      </c>
      <c r="H120" s="50">
        <f>UNIFORMES!F60</f>
        <v>0</v>
      </c>
      <c r="I120" s="50">
        <f>UNIFORMES!F45</f>
        <v>0</v>
      </c>
      <c r="J120" s="50">
        <f>UNIFORMES!F22</f>
        <v>0</v>
      </c>
      <c r="K120" s="50">
        <f>UNIFORMES!F52</f>
        <v>0</v>
      </c>
      <c r="L120" s="50">
        <f>UNIFORMES!F59</f>
        <v>0</v>
      </c>
      <c r="M120" s="50">
        <f>UNIFORMES!F60</f>
        <v>0</v>
      </c>
      <c r="N120" s="179">
        <f>UNIFORMES!F60</f>
        <v>0</v>
      </c>
      <c r="O120" s="179">
        <f>UNIFORMES!F15</f>
        <v>0</v>
      </c>
    </row>
    <row r="121" spans="1:15" x14ac:dyDescent="0.2">
      <c r="A121" s="30" t="s">
        <v>17</v>
      </c>
      <c r="B121" s="330" t="s">
        <v>20</v>
      </c>
      <c r="C121" s="330"/>
      <c r="D121" s="61"/>
      <c r="E121" s="50"/>
      <c r="F121" s="50"/>
      <c r="G121" s="50"/>
      <c r="H121" s="50"/>
      <c r="I121" s="50"/>
      <c r="J121" s="50"/>
      <c r="K121" s="50"/>
      <c r="L121" s="50"/>
      <c r="M121" s="50"/>
      <c r="N121" s="179"/>
      <c r="O121" s="179"/>
    </row>
    <row r="122" spans="1:15" ht="12.75" thickBot="1" x14ac:dyDescent="0.25">
      <c r="A122" s="331" t="s">
        <v>37</v>
      </c>
      <c r="B122" s="332"/>
      <c r="C122" s="332"/>
      <c r="D122" s="332"/>
      <c r="E122" s="38">
        <f t="shared" ref="E122:M122" si="90">SUM(E120:E121)</f>
        <v>0</v>
      </c>
      <c r="F122" s="38">
        <f t="shared" si="90"/>
        <v>0</v>
      </c>
      <c r="G122" s="38">
        <f t="shared" si="90"/>
        <v>0</v>
      </c>
      <c r="H122" s="38">
        <f t="shared" si="90"/>
        <v>0</v>
      </c>
      <c r="I122" s="38">
        <f t="shared" si="90"/>
        <v>0</v>
      </c>
      <c r="J122" s="38">
        <f t="shared" si="90"/>
        <v>0</v>
      </c>
      <c r="K122" s="38">
        <f t="shared" si="90"/>
        <v>0</v>
      </c>
      <c r="L122" s="38">
        <f t="shared" si="90"/>
        <v>0</v>
      </c>
      <c r="M122" s="38">
        <f t="shared" si="90"/>
        <v>0</v>
      </c>
      <c r="N122" s="38">
        <f t="shared" ref="N122:O122" si="91">SUM(N120:N121)</f>
        <v>0</v>
      </c>
      <c r="O122" s="38">
        <f t="shared" si="91"/>
        <v>0</v>
      </c>
    </row>
    <row r="123" spans="1:15" x14ac:dyDescent="0.2">
      <c r="E123" s="43"/>
      <c r="F123" s="43"/>
      <c r="G123" s="43"/>
      <c r="H123" s="43"/>
      <c r="I123" s="43"/>
      <c r="J123" s="43"/>
      <c r="K123" s="43"/>
      <c r="L123" s="43"/>
      <c r="M123" s="43"/>
      <c r="N123" s="43"/>
      <c r="O123" s="43"/>
    </row>
    <row r="124" spans="1:15" x14ac:dyDescent="0.2">
      <c r="E124" s="43"/>
      <c r="F124" s="43"/>
      <c r="G124" s="43"/>
      <c r="H124" s="43"/>
      <c r="I124" s="43"/>
      <c r="J124" s="43"/>
      <c r="K124" s="43"/>
      <c r="L124" s="43"/>
      <c r="M124" s="43"/>
      <c r="N124" s="43"/>
      <c r="O124" s="43"/>
    </row>
    <row r="125" spans="1:15" x14ac:dyDescent="0.2">
      <c r="A125" s="347" t="s">
        <v>57</v>
      </c>
      <c r="B125" s="347"/>
      <c r="C125" s="347"/>
      <c r="D125" s="347"/>
      <c r="E125" s="40"/>
      <c r="F125" s="59"/>
      <c r="G125" s="59"/>
      <c r="H125" s="59"/>
      <c r="I125" s="59"/>
      <c r="J125" s="59"/>
      <c r="K125" s="59"/>
      <c r="L125" s="59"/>
      <c r="M125" s="59"/>
      <c r="N125" s="59"/>
      <c r="O125" s="59"/>
    </row>
    <row r="126" spans="1:15" ht="12.75" thickBot="1" x14ac:dyDescent="0.25">
      <c r="E126" s="43"/>
      <c r="F126" s="43"/>
      <c r="G126" s="43"/>
      <c r="H126" s="43"/>
      <c r="I126" s="43"/>
      <c r="J126" s="43"/>
      <c r="K126" s="43"/>
      <c r="L126" s="43"/>
      <c r="M126" s="43"/>
      <c r="N126" s="43"/>
      <c r="O126" s="43"/>
    </row>
    <row r="127" spans="1:15" x14ac:dyDescent="0.2">
      <c r="A127" s="27">
        <v>6</v>
      </c>
      <c r="B127" s="333" t="s">
        <v>5</v>
      </c>
      <c r="C127" s="333"/>
      <c r="D127" s="28" t="s">
        <v>30</v>
      </c>
      <c r="E127" s="62" t="s">
        <v>11</v>
      </c>
      <c r="F127" s="62" t="s">
        <v>11</v>
      </c>
      <c r="G127" s="62" t="s">
        <v>11</v>
      </c>
      <c r="H127" s="62" t="s">
        <v>11</v>
      </c>
      <c r="I127" s="62" t="s">
        <v>11</v>
      </c>
      <c r="J127" s="62" t="s">
        <v>11</v>
      </c>
      <c r="K127" s="62" t="s">
        <v>11</v>
      </c>
      <c r="L127" s="62" t="s">
        <v>11</v>
      </c>
      <c r="M127" s="62" t="s">
        <v>11</v>
      </c>
      <c r="N127" s="62" t="s">
        <v>11</v>
      </c>
      <c r="O127" s="62" t="s">
        <v>11</v>
      </c>
    </row>
    <row r="128" spans="1:15" x14ac:dyDescent="0.2">
      <c r="A128" s="30" t="s">
        <v>12</v>
      </c>
      <c r="B128" s="330" t="s">
        <v>6</v>
      </c>
      <c r="C128" s="330"/>
      <c r="D128" s="502"/>
      <c r="E128" s="70">
        <f t="shared" ref="E128:J128" si="92">+E144*$D$128</f>
        <v>0</v>
      </c>
      <c r="F128" s="70">
        <f t="shared" si="92"/>
        <v>0</v>
      </c>
      <c r="G128" s="70">
        <f t="shared" si="92"/>
        <v>0</v>
      </c>
      <c r="H128" s="70">
        <f t="shared" si="92"/>
        <v>0</v>
      </c>
      <c r="I128" s="70">
        <f t="shared" si="92"/>
        <v>0</v>
      </c>
      <c r="J128" s="70">
        <f t="shared" si="92"/>
        <v>0</v>
      </c>
      <c r="K128" s="70">
        <f t="shared" ref="K128:L128" si="93">+K144*$D$128</f>
        <v>0</v>
      </c>
      <c r="L128" s="70">
        <f t="shared" si="93"/>
        <v>0</v>
      </c>
      <c r="M128" s="70">
        <f>+M144*$D$128</f>
        <v>0</v>
      </c>
      <c r="N128" s="70">
        <f>+N144*$D$128</f>
        <v>0</v>
      </c>
      <c r="O128" s="70">
        <f>+O144*$D$128</f>
        <v>0</v>
      </c>
    </row>
    <row r="129" spans="1:15" x14ac:dyDescent="0.2">
      <c r="A129" s="30" t="s">
        <v>14</v>
      </c>
      <c r="B129" s="330" t="s">
        <v>8</v>
      </c>
      <c r="C129" s="330"/>
      <c r="D129" s="502"/>
      <c r="E129" s="70">
        <f t="shared" ref="E129:M129" si="94">+SUM(E144+E128)*$D$129</f>
        <v>0</v>
      </c>
      <c r="F129" s="70">
        <f t="shared" si="94"/>
        <v>0</v>
      </c>
      <c r="G129" s="70">
        <f t="shared" si="94"/>
        <v>0</v>
      </c>
      <c r="H129" s="70">
        <f t="shared" si="94"/>
        <v>0</v>
      </c>
      <c r="I129" s="70">
        <f t="shared" si="94"/>
        <v>0</v>
      </c>
      <c r="J129" s="70">
        <f t="shared" si="94"/>
        <v>0</v>
      </c>
      <c r="K129" s="70">
        <f t="shared" si="94"/>
        <v>0</v>
      </c>
      <c r="L129" s="70">
        <f t="shared" si="94"/>
        <v>0</v>
      </c>
      <c r="M129" s="70">
        <f t="shared" si="94"/>
        <v>0</v>
      </c>
      <c r="N129" s="70">
        <f t="shared" ref="N129:O129" si="95">+SUM(N144+N128)*$D$129</f>
        <v>0</v>
      </c>
      <c r="O129" s="70">
        <f t="shared" si="95"/>
        <v>0</v>
      </c>
    </row>
    <row r="130" spans="1:15" x14ac:dyDescent="0.2">
      <c r="A130" s="30" t="s">
        <v>15</v>
      </c>
      <c r="B130" s="330" t="s">
        <v>7</v>
      </c>
      <c r="C130" s="330"/>
      <c r="D130" s="49">
        <f>SUM(D131:D133)</f>
        <v>0</v>
      </c>
      <c r="E130" s="70">
        <f t="shared" ref="E130:J130" si="96">+E146*$D$130</f>
        <v>0</v>
      </c>
      <c r="F130" s="70">
        <f t="shared" si="96"/>
        <v>0</v>
      </c>
      <c r="G130" s="70">
        <f t="shared" si="96"/>
        <v>0</v>
      </c>
      <c r="H130" s="70">
        <f t="shared" si="96"/>
        <v>0</v>
      </c>
      <c r="I130" s="70">
        <f t="shared" si="96"/>
        <v>0</v>
      </c>
      <c r="J130" s="70">
        <f t="shared" si="96"/>
        <v>0</v>
      </c>
      <c r="K130" s="70">
        <f t="shared" ref="K130:L130" si="97">+K146*$D$130</f>
        <v>0</v>
      </c>
      <c r="L130" s="70">
        <f t="shared" si="97"/>
        <v>0</v>
      </c>
      <c r="M130" s="70">
        <f>+M146*$D$130</f>
        <v>0</v>
      </c>
      <c r="N130" s="70">
        <f>+N146*$D$130</f>
        <v>0</v>
      </c>
      <c r="O130" s="70">
        <f>+O146*$D$130</f>
        <v>0</v>
      </c>
    </row>
    <row r="131" spans="1:15" x14ac:dyDescent="0.2">
      <c r="A131" s="30"/>
      <c r="B131" s="344" t="s">
        <v>98</v>
      </c>
      <c r="C131" s="344"/>
      <c r="D131" s="49"/>
      <c r="E131" s="70"/>
      <c r="F131" s="70"/>
      <c r="G131" s="70"/>
      <c r="H131" s="70"/>
      <c r="I131" s="70"/>
      <c r="J131" s="70"/>
      <c r="K131" s="70"/>
      <c r="L131" s="70"/>
      <c r="M131" s="70"/>
      <c r="N131" s="70"/>
      <c r="O131" s="70"/>
    </row>
    <row r="132" spans="1:15" x14ac:dyDescent="0.2">
      <c r="A132" s="30"/>
      <c r="B132" s="344" t="s">
        <v>99</v>
      </c>
      <c r="C132" s="344"/>
      <c r="D132" s="49"/>
      <c r="E132" s="70"/>
      <c r="F132" s="70"/>
      <c r="G132" s="70"/>
      <c r="H132" s="70"/>
      <c r="I132" s="70"/>
      <c r="J132" s="70"/>
      <c r="K132" s="70"/>
      <c r="L132" s="70"/>
      <c r="M132" s="70"/>
      <c r="N132" s="70"/>
      <c r="O132" s="70"/>
    </row>
    <row r="133" spans="1:15" x14ac:dyDescent="0.2">
      <c r="A133" s="30"/>
      <c r="B133" s="344" t="s">
        <v>100</v>
      </c>
      <c r="C133" s="344"/>
      <c r="D133" s="49"/>
      <c r="E133" s="70"/>
      <c r="F133" s="70"/>
      <c r="G133" s="70"/>
      <c r="H133" s="70"/>
      <c r="I133" s="70"/>
      <c r="J133" s="70"/>
      <c r="K133" s="70"/>
      <c r="L133" s="70"/>
      <c r="M133" s="70"/>
      <c r="N133" s="70"/>
      <c r="O133" s="70"/>
    </row>
    <row r="134" spans="1:15" ht="12.75" thickBot="1" x14ac:dyDescent="0.25">
      <c r="A134" s="331" t="s">
        <v>37</v>
      </c>
      <c r="B134" s="332"/>
      <c r="C134" s="332"/>
      <c r="D134" s="51">
        <f>+D130+D129+D128</f>
        <v>0</v>
      </c>
      <c r="E134" s="71">
        <f>+E128+E129+E130</f>
        <v>0</v>
      </c>
      <c r="F134" s="71">
        <f>+F128+F129+F130</f>
        <v>0</v>
      </c>
      <c r="G134" s="71">
        <f t="shared" ref="G134" si="98">+G128+G129+G130</f>
        <v>0</v>
      </c>
      <c r="H134" s="71">
        <f t="shared" ref="H134:M134" si="99">+H128+H129+H130</f>
        <v>0</v>
      </c>
      <c r="I134" s="71">
        <f t="shared" si="99"/>
        <v>0</v>
      </c>
      <c r="J134" s="71">
        <f t="shared" si="99"/>
        <v>0</v>
      </c>
      <c r="K134" s="71">
        <f t="shared" ref="K134:L134" si="100">+K128+K129+K130</f>
        <v>0</v>
      </c>
      <c r="L134" s="71">
        <f t="shared" si="100"/>
        <v>0</v>
      </c>
      <c r="M134" s="71">
        <f t="shared" si="99"/>
        <v>0</v>
      </c>
      <c r="N134" s="71">
        <f t="shared" ref="N134:O134" si="101">+N128+N129+N130</f>
        <v>0</v>
      </c>
      <c r="O134" s="71">
        <f t="shared" si="101"/>
        <v>0</v>
      </c>
    </row>
    <row r="135" spans="1:15" x14ac:dyDescent="0.2">
      <c r="E135" s="43"/>
      <c r="F135" s="43"/>
      <c r="G135" s="43"/>
      <c r="H135" s="43"/>
      <c r="I135" s="43"/>
      <c r="J135" s="43"/>
      <c r="K135" s="43"/>
      <c r="L135" s="43"/>
      <c r="M135" s="43"/>
      <c r="N135" s="43"/>
      <c r="O135" s="43"/>
    </row>
    <row r="136" spans="1:15" x14ac:dyDescent="0.2">
      <c r="A136" s="346" t="s">
        <v>58</v>
      </c>
      <c r="B136" s="346"/>
      <c r="C136" s="346"/>
      <c r="D136" s="346"/>
      <c r="E136" s="65"/>
      <c r="F136" s="66"/>
      <c r="G136" s="66"/>
      <c r="H136" s="66"/>
      <c r="I136" s="66"/>
      <c r="J136" s="66"/>
      <c r="K136" s="66"/>
      <c r="L136" s="66"/>
      <c r="M136" s="66"/>
      <c r="N136" s="66"/>
      <c r="O136" s="66"/>
    </row>
    <row r="137" spans="1:15" ht="12.75" thickBot="1" x14ac:dyDescent="0.25">
      <c r="E137" s="43"/>
      <c r="F137" s="43"/>
      <c r="G137" s="43"/>
      <c r="H137" s="43"/>
      <c r="I137" s="43"/>
      <c r="J137" s="43"/>
      <c r="K137" s="43"/>
      <c r="L137" s="43"/>
      <c r="M137" s="43"/>
      <c r="N137" s="43"/>
      <c r="O137" s="43"/>
    </row>
    <row r="138" spans="1:15" x14ac:dyDescent="0.2">
      <c r="A138" s="27"/>
      <c r="B138" s="333" t="s">
        <v>59</v>
      </c>
      <c r="C138" s="333"/>
      <c r="D138" s="333"/>
      <c r="E138" s="62" t="s">
        <v>11</v>
      </c>
      <c r="F138" s="62" t="s">
        <v>11</v>
      </c>
      <c r="G138" s="62" t="s">
        <v>11</v>
      </c>
      <c r="H138" s="62" t="s">
        <v>11</v>
      </c>
      <c r="I138" s="62" t="s">
        <v>11</v>
      </c>
      <c r="J138" s="62" t="s">
        <v>11</v>
      </c>
      <c r="K138" s="62" t="s">
        <v>11</v>
      </c>
      <c r="L138" s="62" t="s">
        <v>11</v>
      </c>
      <c r="M138" s="62" t="s">
        <v>11</v>
      </c>
      <c r="N138" s="62" t="s">
        <v>11</v>
      </c>
      <c r="O138" s="62" t="s">
        <v>11</v>
      </c>
    </row>
    <row r="139" spans="1:15" x14ac:dyDescent="0.2">
      <c r="A139" s="72" t="s">
        <v>12</v>
      </c>
      <c r="B139" s="330" t="s">
        <v>9</v>
      </c>
      <c r="C139" s="330"/>
      <c r="D139" s="330"/>
      <c r="E139" s="73">
        <f>+E26</f>
        <v>0</v>
      </c>
      <c r="F139" s="73">
        <f t="shared" ref="F139:M139" si="102">+F26</f>
        <v>0</v>
      </c>
      <c r="G139" s="73">
        <f t="shared" si="102"/>
        <v>0</v>
      </c>
      <c r="H139" s="73">
        <f t="shared" si="102"/>
        <v>0</v>
      </c>
      <c r="I139" s="73">
        <f t="shared" si="102"/>
        <v>0</v>
      </c>
      <c r="J139" s="73">
        <f t="shared" si="102"/>
        <v>0</v>
      </c>
      <c r="K139" s="73">
        <f t="shared" si="102"/>
        <v>0</v>
      </c>
      <c r="L139" s="73">
        <f t="shared" si="102"/>
        <v>0</v>
      </c>
      <c r="M139" s="73">
        <f t="shared" si="102"/>
        <v>0</v>
      </c>
      <c r="N139" s="73">
        <f>+N26</f>
        <v>0</v>
      </c>
      <c r="O139" s="73">
        <f t="shared" ref="O139" si="103">+O26</f>
        <v>0</v>
      </c>
    </row>
    <row r="140" spans="1:15" x14ac:dyDescent="0.2">
      <c r="A140" s="72" t="s">
        <v>14</v>
      </c>
      <c r="B140" s="330" t="s">
        <v>21</v>
      </c>
      <c r="C140" s="330"/>
      <c r="D140" s="330"/>
      <c r="E140" s="73">
        <f t="shared" ref="E140:K140" si="104">+E73</f>
        <v>0</v>
      </c>
      <c r="F140" s="73">
        <f>+F73</f>
        <v>0</v>
      </c>
      <c r="G140" s="73">
        <f t="shared" si="104"/>
        <v>0</v>
      </c>
      <c r="H140" s="73">
        <f t="shared" si="104"/>
        <v>0</v>
      </c>
      <c r="I140" s="73">
        <f t="shared" si="104"/>
        <v>0</v>
      </c>
      <c r="J140" s="73">
        <f t="shared" si="104"/>
        <v>0</v>
      </c>
      <c r="K140" s="73">
        <f t="shared" si="104"/>
        <v>0</v>
      </c>
      <c r="L140" s="73">
        <f>+L73</f>
        <v>0</v>
      </c>
      <c r="M140" s="73">
        <f>+M73</f>
        <v>0</v>
      </c>
      <c r="N140" s="73">
        <f>+N73</f>
        <v>0</v>
      </c>
      <c r="O140" s="73">
        <f t="shared" ref="O140" si="105">+O73</f>
        <v>0</v>
      </c>
    </row>
    <row r="141" spans="1:15" x14ac:dyDescent="0.2">
      <c r="A141" s="72" t="s">
        <v>15</v>
      </c>
      <c r="B141" s="330" t="s">
        <v>43</v>
      </c>
      <c r="C141" s="330"/>
      <c r="D141" s="330"/>
      <c r="E141" s="73">
        <f t="shared" ref="E141:M141" si="106">+E85</f>
        <v>0</v>
      </c>
      <c r="F141" s="73">
        <f t="shared" si="106"/>
        <v>0</v>
      </c>
      <c r="G141" s="73">
        <f t="shared" si="106"/>
        <v>0</v>
      </c>
      <c r="H141" s="73">
        <f t="shared" si="106"/>
        <v>0</v>
      </c>
      <c r="I141" s="73">
        <f t="shared" si="106"/>
        <v>0</v>
      </c>
      <c r="J141" s="73">
        <f t="shared" si="106"/>
        <v>0</v>
      </c>
      <c r="K141" s="73">
        <f t="shared" si="106"/>
        <v>0</v>
      </c>
      <c r="L141" s="73">
        <f t="shared" si="106"/>
        <v>0</v>
      </c>
      <c r="M141" s="73">
        <f t="shared" si="106"/>
        <v>0</v>
      </c>
      <c r="N141" s="73">
        <f t="shared" ref="N141:O141" si="107">+N85</f>
        <v>0</v>
      </c>
      <c r="O141" s="73">
        <f t="shared" si="107"/>
        <v>0</v>
      </c>
    </row>
    <row r="142" spans="1:15" x14ac:dyDescent="0.2">
      <c r="A142" s="72" t="s">
        <v>16</v>
      </c>
      <c r="B142" s="330" t="s">
        <v>51</v>
      </c>
      <c r="C142" s="330"/>
      <c r="D142" s="330"/>
      <c r="E142" s="73">
        <f t="shared" ref="E142:M142" si="108">+E114</f>
        <v>0</v>
      </c>
      <c r="F142" s="73">
        <f t="shared" si="108"/>
        <v>0</v>
      </c>
      <c r="G142" s="73">
        <f t="shared" si="108"/>
        <v>0</v>
      </c>
      <c r="H142" s="73">
        <f t="shared" si="108"/>
        <v>0</v>
      </c>
      <c r="I142" s="73">
        <f t="shared" si="108"/>
        <v>0</v>
      </c>
      <c r="J142" s="73">
        <f t="shared" si="108"/>
        <v>0</v>
      </c>
      <c r="K142" s="73">
        <f t="shared" si="108"/>
        <v>0</v>
      </c>
      <c r="L142" s="73">
        <f t="shared" si="108"/>
        <v>0</v>
      </c>
      <c r="M142" s="73">
        <f t="shared" si="108"/>
        <v>0</v>
      </c>
      <c r="N142" s="73">
        <f t="shared" ref="N142:O142" si="109">+N114</f>
        <v>0</v>
      </c>
      <c r="O142" s="73">
        <f t="shared" si="109"/>
        <v>0</v>
      </c>
    </row>
    <row r="143" spans="1:15" x14ac:dyDescent="0.2">
      <c r="A143" s="72" t="s">
        <v>17</v>
      </c>
      <c r="B143" s="330" t="s">
        <v>56</v>
      </c>
      <c r="C143" s="330"/>
      <c r="D143" s="330"/>
      <c r="E143" s="73">
        <f t="shared" ref="E143:M143" si="110">+E122</f>
        <v>0</v>
      </c>
      <c r="F143" s="73">
        <f t="shared" si="110"/>
        <v>0</v>
      </c>
      <c r="G143" s="73">
        <f t="shared" si="110"/>
        <v>0</v>
      </c>
      <c r="H143" s="73">
        <f t="shared" si="110"/>
        <v>0</v>
      </c>
      <c r="I143" s="73">
        <f t="shared" si="110"/>
        <v>0</v>
      </c>
      <c r="J143" s="73">
        <f t="shared" si="110"/>
        <v>0</v>
      </c>
      <c r="K143" s="73">
        <f t="shared" si="110"/>
        <v>0</v>
      </c>
      <c r="L143" s="73">
        <f t="shared" si="110"/>
        <v>0</v>
      </c>
      <c r="M143" s="73">
        <f t="shared" si="110"/>
        <v>0</v>
      </c>
      <c r="N143" s="73">
        <f t="shared" ref="N143:O143" si="111">+N122</f>
        <v>0</v>
      </c>
      <c r="O143" s="73">
        <f t="shared" si="111"/>
        <v>0</v>
      </c>
    </row>
    <row r="144" spans="1:15" x14ac:dyDescent="0.2">
      <c r="A144" s="348" t="s">
        <v>60</v>
      </c>
      <c r="B144" s="349"/>
      <c r="C144" s="349"/>
      <c r="D144" s="349"/>
      <c r="E144" s="73">
        <f>SUM(E139:E143)</f>
        <v>0</v>
      </c>
      <c r="F144" s="73">
        <f t="shared" ref="F144:M144" si="112">SUM(F139:F143)</f>
        <v>0</v>
      </c>
      <c r="G144" s="73">
        <f t="shared" si="112"/>
        <v>0</v>
      </c>
      <c r="H144" s="73">
        <f t="shared" si="112"/>
        <v>0</v>
      </c>
      <c r="I144" s="73">
        <f t="shared" si="112"/>
        <v>0</v>
      </c>
      <c r="J144" s="73">
        <f t="shared" si="112"/>
        <v>0</v>
      </c>
      <c r="K144" s="73">
        <f t="shared" ref="K144:L144" si="113">SUM(K139:K143)</f>
        <v>0</v>
      </c>
      <c r="L144" s="73">
        <f t="shared" si="113"/>
        <v>0</v>
      </c>
      <c r="M144" s="73">
        <f t="shared" si="112"/>
        <v>0</v>
      </c>
      <c r="N144" s="73">
        <f>SUM(N139:N143)</f>
        <v>0</v>
      </c>
      <c r="O144" s="73">
        <f t="shared" ref="O144" si="114">SUM(O139:O143)</f>
        <v>0</v>
      </c>
    </row>
    <row r="145" spans="1:22" x14ac:dyDescent="0.2">
      <c r="A145" s="72" t="s">
        <v>18</v>
      </c>
      <c r="B145" s="330" t="s">
        <v>61</v>
      </c>
      <c r="C145" s="330"/>
      <c r="D145" s="330"/>
      <c r="E145" s="73">
        <f t="shared" ref="E145:M145" si="115">+E134</f>
        <v>0</v>
      </c>
      <c r="F145" s="73">
        <f>+F134</f>
        <v>0</v>
      </c>
      <c r="G145" s="73">
        <f t="shared" si="115"/>
        <v>0</v>
      </c>
      <c r="H145" s="73">
        <f t="shared" si="115"/>
        <v>0</v>
      </c>
      <c r="I145" s="73">
        <f t="shared" si="115"/>
        <v>0</v>
      </c>
      <c r="J145" s="73">
        <f t="shared" si="115"/>
        <v>0</v>
      </c>
      <c r="K145" s="73">
        <f t="shared" si="115"/>
        <v>0</v>
      </c>
      <c r="L145" s="73">
        <f t="shared" si="115"/>
        <v>0</v>
      </c>
      <c r="M145" s="73">
        <f t="shared" si="115"/>
        <v>0</v>
      </c>
      <c r="N145" s="73">
        <f t="shared" ref="N145:O145" si="116">+N134</f>
        <v>0</v>
      </c>
      <c r="O145" s="73">
        <f t="shared" si="116"/>
        <v>0</v>
      </c>
    </row>
    <row r="146" spans="1:22" x14ac:dyDescent="0.2">
      <c r="A146" s="334" t="s">
        <v>62</v>
      </c>
      <c r="B146" s="335"/>
      <c r="C146" s="335"/>
      <c r="D146" s="335"/>
      <c r="E146" s="174">
        <f>+SUM(E144+E128+E129)/(1-$D$130)</f>
        <v>0</v>
      </c>
      <c r="F146" s="50">
        <f>+SUM(F144+F128+F129)/(1-$D$130)</f>
        <v>0</v>
      </c>
      <c r="G146" s="50">
        <f>+SUM(G144+G128+G129)/(1-$D$130)</f>
        <v>0</v>
      </c>
      <c r="H146" s="50">
        <f t="shared" ref="H146:M146" si="117">+SUM(H144+H128+H129)/(1-$D$130)</f>
        <v>0</v>
      </c>
      <c r="I146" s="50">
        <f t="shared" si="117"/>
        <v>0</v>
      </c>
      <c r="J146" s="50">
        <f t="shared" si="117"/>
        <v>0</v>
      </c>
      <c r="K146" s="50">
        <f t="shared" si="117"/>
        <v>0</v>
      </c>
      <c r="L146" s="50">
        <f t="shared" si="117"/>
        <v>0</v>
      </c>
      <c r="M146" s="50">
        <f t="shared" si="117"/>
        <v>0</v>
      </c>
      <c r="N146" s="179">
        <f>+SUM(N144+N128+N129)/(1-$D$130)</f>
        <v>0</v>
      </c>
      <c r="O146" s="179">
        <f t="shared" ref="O146" si="118">+SUM(O144+O128+O129)/(1-$D$130)</f>
        <v>0</v>
      </c>
    </row>
    <row r="147" spans="1:22" ht="15.75" customHeight="1" thickBot="1" x14ac:dyDescent="0.25">
      <c r="A147" s="328" t="s">
        <v>112</v>
      </c>
      <c r="B147" s="329"/>
      <c r="C147" s="121">
        <v>1</v>
      </c>
      <c r="D147" s="122">
        <v>2</v>
      </c>
      <c r="E147" s="74">
        <f>E146*C147</f>
        <v>0</v>
      </c>
      <c r="F147" s="75">
        <f>F146*C147</f>
        <v>0</v>
      </c>
      <c r="G147" s="75">
        <f>G146*C147</f>
        <v>0</v>
      </c>
      <c r="H147" s="75">
        <f>H146*C147</f>
        <v>0</v>
      </c>
      <c r="I147" s="75">
        <f>I146*C147</f>
        <v>0</v>
      </c>
      <c r="J147" s="75">
        <f>J146*C147</f>
        <v>0</v>
      </c>
      <c r="K147" s="75">
        <f>K146*D147</f>
        <v>0</v>
      </c>
      <c r="L147" s="75">
        <f>L146*D147</f>
        <v>0</v>
      </c>
      <c r="M147" s="75">
        <f>M146*C147</f>
        <v>0</v>
      </c>
      <c r="N147" s="75">
        <f>N146*C147</f>
        <v>0</v>
      </c>
      <c r="O147" s="75">
        <f>O146*C147</f>
        <v>0</v>
      </c>
    </row>
    <row r="148" spans="1:22" x14ac:dyDescent="0.2">
      <c r="E148" s="54"/>
      <c r="F148" s="54"/>
      <c r="G148" s="54"/>
      <c r="H148" s="54"/>
      <c r="I148" s="54"/>
      <c r="J148" s="118"/>
      <c r="K148" s="118"/>
      <c r="L148" s="118"/>
      <c r="M148" s="118"/>
      <c r="N148" s="118"/>
      <c r="O148" s="118"/>
      <c r="P148" s="118"/>
    </row>
    <row r="149" spans="1:22" ht="15" customHeight="1" thickBot="1" x14ac:dyDescent="0.25">
      <c r="A149" s="76"/>
      <c r="B149" s="327" t="s">
        <v>170</v>
      </c>
      <c r="C149" s="327"/>
      <c r="D149" s="327"/>
      <c r="E149" s="327"/>
      <c r="F149" s="327"/>
      <c r="G149" s="327"/>
      <c r="H149" s="327"/>
      <c r="I149" s="327"/>
      <c r="J149" s="327"/>
      <c r="K149" s="118"/>
      <c r="L149" s="118"/>
      <c r="M149" s="118"/>
      <c r="N149" s="118"/>
      <c r="O149" s="118"/>
      <c r="P149" s="118"/>
      <c r="Q149" s="54"/>
      <c r="R149" s="54"/>
      <c r="S149" s="54"/>
      <c r="T149" s="54"/>
      <c r="U149" s="54"/>
      <c r="V149" s="54"/>
    </row>
    <row r="150" spans="1:22" ht="30" customHeight="1" x14ac:dyDescent="0.2">
      <c r="A150" s="397" t="s">
        <v>71</v>
      </c>
      <c r="B150" s="398"/>
      <c r="C150" s="77" t="s">
        <v>72</v>
      </c>
      <c r="D150" s="78" t="s">
        <v>113</v>
      </c>
      <c r="E150" s="78" t="s">
        <v>114</v>
      </c>
      <c r="F150" s="79" t="s">
        <v>165</v>
      </c>
      <c r="G150" s="180" t="s">
        <v>166</v>
      </c>
      <c r="H150" s="192" t="s">
        <v>168</v>
      </c>
      <c r="I150" s="229" t="s">
        <v>242</v>
      </c>
      <c r="J150" s="229" t="s">
        <v>241</v>
      </c>
      <c r="K150" s="118"/>
      <c r="L150" s="118"/>
      <c r="M150" s="118"/>
      <c r="N150" s="118"/>
      <c r="O150" s="118"/>
      <c r="P150" s="118"/>
      <c r="Q150" s="54"/>
      <c r="R150" s="54"/>
      <c r="S150" s="54"/>
      <c r="T150" s="54"/>
      <c r="U150" s="54"/>
      <c r="V150" s="54"/>
    </row>
    <row r="151" spans="1:22" ht="15" customHeight="1" x14ac:dyDescent="0.2">
      <c r="A151" s="80">
        <v>1</v>
      </c>
      <c r="B151" s="81" t="s">
        <v>155</v>
      </c>
      <c r="C151" s="196"/>
      <c r="D151" s="82">
        <v>1</v>
      </c>
      <c r="E151" s="119">
        <f>C147*D151</f>
        <v>1</v>
      </c>
      <c r="F151" s="193">
        <f>E147</f>
        <v>0</v>
      </c>
      <c r="G151" s="193">
        <f t="shared" ref="G151:G161" si="119">D151*F151</f>
        <v>0</v>
      </c>
      <c r="H151" s="193" t="s">
        <v>167</v>
      </c>
      <c r="I151" s="193"/>
      <c r="J151" s="230"/>
      <c r="K151" s="118"/>
      <c r="L151" s="118"/>
      <c r="M151" s="118"/>
      <c r="N151" s="118"/>
      <c r="O151" s="118"/>
      <c r="P151" s="118"/>
    </row>
    <row r="152" spans="1:22" ht="15" customHeight="1" x14ac:dyDescent="0.2">
      <c r="A152" s="80">
        <v>2</v>
      </c>
      <c r="B152" s="83" t="s">
        <v>156</v>
      </c>
      <c r="C152" s="197"/>
      <c r="D152" s="82">
        <v>1</v>
      </c>
      <c r="E152" s="119">
        <f>C147*D152</f>
        <v>1</v>
      </c>
      <c r="F152" s="193">
        <f>F147</f>
        <v>0</v>
      </c>
      <c r="G152" s="193">
        <f t="shared" si="119"/>
        <v>0</v>
      </c>
      <c r="H152" s="193" t="s">
        <v>167</v>
      </c>
      <c r="I152" s="193"/>
      <c r="J152" s="230"/>
      <c r="K152" s="118"/>
      <c r="L152" s="118"/>
      <c r="M152" s="118"/>
      <c r="N152" s="118"/>
      <c r="O152" s="118"/>
      <c r="P152" s="118"/>
    </row>
    <row r="153" spans="1:22" ht="15" customHeight="1" x14ac:dyDescent="0.2">
      <c r="A153" s="80">
        <v>3</v>
      </c>
      <c r="B153" s="81" t="s">
        <v>157</v>
      </c>
      <c r="C153" s="197"/>
      <c r="D153" s="82">
        <v>15</v>
      </c>
      <c r="E153" s="119">
        <f>C147*D153</f>
        <v>15</v>
      </c>
      <c r="F153" s="193">
        <f>G147</f>
        <v>0</v>
      </c>
      <c r="G153" s="193">
        <f t="shared" si="119"/>
        <v>0</v>
      </c>
      <c r="H153" s="193" t="s">
        <v>167</v>
      </c>
      <c r="I153" s="193"/>
      <c r="J153" s="230"/>
      <c r="K153" s="118"/>
      <c r="L153" s="118"/>
      <c r="M153" s="118"/>
      <c r="N153" s="118"/>
      <c r="O153" s="118"/>
      <c r="P153" s="118"/>
    </row>
    <row r="154" spans="1:22" ht="15" customHeight="1" x14ac:dyDescent="0.2">
      <c r="A154" s="80">
        <v>4</v>
      </c>
      <c r="B154" s="81" t="s">
        <v>158</v>
      </c>
      <c r="C154" s="197"/>
      <c r="D154" s="82">
        <v>1</v>
      </c>
      <c r="E154" s="119">
        <f>C147*D154</f>
        <v>1</v>
      </c>
      <c r="F154" s="193">
        <f>H147</f>
        <v>0</v>
      </c>
      <c r="G154" s="193">
        <f t="shared" si="119"/>
        <v>0</v>
      </c>
      <c r="H154" s="193" t="s">
        <v>167</v>
      </c>
      <c r="I154" s="193"/>
      <c r="J154" s="230"/>
      <c r="K154" s="118"/>
      <c r="L154" s="118"/>
      <c r="M154" s="118"/>
      <c r="N154" s="118"/>
      <c r="O154" s="118"/>
      <c r="P154" s="118"/>
    </row>
    <row r="155" spans="1:22" ht="15" customHeight="1" x14ac:dyDescent="0.2">
      <c r="A155" s="80">
        <v>5</v>
      </c>
      <c r="B155" s="81" t="s">
        <v>159</v>
      </c>
      <c r="C155" s="197"/>
      <c r="D155" s="82">
        <v>6</v>
      </c>
      <c r="E155" s="119">
        <f>C147*D155</f>
        <v>6</v>
      </c>
      <c r="F155" s="193">
        <f>I147</f>
        <v>0</v>
      </c>
      <c r="G155" s="193">
        <f t="shared" si="119"/>
        <v>0</v>
      </c>
      <c r="H155" s="193" t="s">
        <v>167</v>
      </c>
      <c r="I155" s="193"/>
      <c r="J155" s="230"/>
      <c r="K155" s="118"/>
      <c r="L155" s="118"/>
      <c r="M155" s="118"/>
      <c r="N155" s="118"/>
      <c r="O155" s="118"/>
      <c r="P155" s="118"/>
    </row>
    <row r="156" spans="1:22" ht="15" customHeight="1" x14ac:dyDescent="0.2">
      <c r="A156" s="80">
        <v>6</v>
      </c>
      <c r="B156" s="81" t="s">
        <v>160</v>
      </c>
      <c r="C156" s="197"/>
      <c r="D156" s="82">
        <v>5</v>
      </c>
      <c r="E156" s="119">
        <f>C147*D156</f>
        <v>5</v>
      </c>
      <c r="F156" s="193">
        <f>J147</f>
        <v>0</v>
      </c>
      <c r="G156" s="193">
        <f t="shared" si="119"/>
        <v>0</v>
      </c>
      <c r="H156" s="193" t="s">
        <v>167</v>
      </c>
      <c r="I156" s="193"/>
      <c r="J156" s="230"/>
      <c r="K156" s="118"/>
      <c r="L156" s="118"/>
      <c r="M156" s="118"/>
      <c r="N156" s="118"/>
      <c r="O156" s="118"/>
      <c r="P156" s="118"/>
    </row>
    <row r="157" spans="1:22" ht="15" customHeight="1" x14ac:dyDescent="0.2">
      <c r="A157" s="80">
        <v>7</v>
      </c>
      <c r="B157" s="1" t="s">
        <v>161</v>
      </c>
      <c r="C157" s="197"/>
      <c r="D157" s="82">
        <v>1</v>
      </c>
      <c r="E157" s="119">
        <f>D147*D157</f>
        <v>2</v>
      </c>
      <c r="F157" s="193">
        <f>K147</f>
        <v>0</v>
      </c>
      <c r="G157" s="193">
        <f t="shared" si="119"/>
        <v>0</v>
      </c>
      <c r="H157" s="193" t="s">
        <v>169</v>
      </c>
      <c r="I157" s="193"/>
      <c r="J157" s="230"/>
      <c r="K157" s="118"/>
      <c r="L157" s="118"/>
      <c r="M157" s="118"/>
      <c r="N157" s="118"/>
      <c r="O157" s="118"/>
      <c r="P157" s="118"/>
    </row>
    <row r="158" spans="1:22" ht="15" customHeight="1" x14ac:dyDescent="0.2">
      <c r="A158" s="80">
        <v>8</v>
      </c>
      <c r="B158" s="81" t="s">
        <v>162</v>
      </c>
      <c r="C158" s="197"/>
      <c r="D158" s="82">
        <v>1</v>
      </c>
      <c r="E158" s="119">
        <f>D147*D158</f>
        <v>2</v>
      </c>
      <c r="F158" s="193">
        <f>L147</f>
        <v>0</v>
      </c>
      <c r="G158" s="193">
        <f t="shared" si="119"/>
        <v>0</v>
      </c>
      <c r="H158" s="193" t="s">
        <v>169</v>
      </c>
      <c r="I158" s="193"/>
      <c r="J158" s="230"/>
      <c r="K158" s="118"/>
      <c r="L158" s="118"/>
      <c r="M158" s="118"/>
      <c r="N158" s="118"/>
      <c r="O158" s="118"/>
      <c r="P158" s="118"/>
    </row>
    <row r="159" spans="1:22" ht="15" customHeight="1" x14ac:dyDescent="0.2">
      <c r="A159" s="80">
        <v>9</v>
      </c>
      <c r="B159" s="81" t="s">
        <v>163</v>
      </c>
      <c r="C159" s="197"/>
      <c r="D159" s="82">
        <v>52</v>
      </c>
      <c r="E159" s="119">
        <f>C147*D159</f>
        <v>52</v>
      </c>
      <c r="F159" s="193">
        <f>M147</f>
        <v>0</v>
      </c>
      <c r="G159" s="193">
        <f t="shared" si="119"/>
        <v>0</v>
      </c>
      <c r="H159" s="193" t="s">
        <v>167</v>
      </c>
      <c r="I159" s="228"/>
      <c r="J159" s="230"/>
      <c r="K159" s="118"/>
      <c r="L159" s="118"/>
      <c r="M159" s="118"/>
      <c r="N159" s="118"/>
      <c r="O159" s="118"/>
      <c r="P159" s="118"/>
    </row>
    <row r="160" spans="1:22" ht="15" customHeight="1" x14ac:dyDescent="0.2">
      <c r="A160" s="80">
        <v>10</v>
      </c>
      <c r="B160" s="191" t="s">
        <v>164</v>
      </c>
      <c r="C160" s="197"/>
      <c r="D160" s="82">
        <v>10</v>
      </c>
      <c r="E160" s="119">
        <f>C147*D160</f>
        <v>10</v>
      </c>
      <c r="F160" s="193">
        <f>N147</f>
        <v>0</v>
      </c>
      <c r="G160" s="193">
        <f t="shared" si="119"/>
        <v>0</v>
      </c>
      <c r="H160" s="193" t="s">
        <v>167</v>
      </c>
      <c r="I160" s="228"/>
      <c r="J160" s="230"/>
      <c r="K160" s="118"/>
      <c r="L160" s="118"/>
      <c r="M160" s="118"/>
      <c r="N160" s="118"/>
      <c r="O160" s="118"/>
      <c r="P160" s="118"/>
    </row>
    <row r="161" spans="1:16" ht="15" customHeight="1" x14ac:dyDescent="0.2">
      <c r="A161" s="80">
        <v>11</v>
      </c>
      <c r="B161" s="191" t="s">
        <v>243</v>
      </c>
      <c r="C161" s="197"/>
      <c r="D161" s="82">
        <v>1</v>
      </c>
      <c r="E161" s="119">
        <f>C147*D161</f>
        <v>1</v>
      </c>
      <c r="F161" s="193">
        <f>O147</f>
        <v>0</v>
      </c>
      <c r="G161" s="193">
        <f t="shared" si="119"/>
        <v>0</v>
      </c>
      <c r="H161" s="193" t="s">
        <v>167</v>
      </c>
      <c r="I161" s="193"/>
      <c r="J161" s="230"/>
      <c r="K161" s="118"/>
      <c r="L161" s="118"/>
      <c r="M161" s="118"/>
      <c r="N161" s="118"/>
      <c r="O161" s="118"/>
      <c r="P161" s="118"/>
    </row>
    <row r="162" spans="1:16" ht="15" customHeight="1" x14ac:dyDescent="0.2">
      <c r="A162" s="325" t="s">
        <v>101</v>
      </c>
      <c r="B162" s="326"/>
      <c r="C162" s="84" t="s">
        <v>107</v>
      </c>
      <c r="D162" s="85">
        <f>SUM(D151:D161)</f>
        <v>94</v>
      </c>
      <c r="E162" s="85">
        <f>SUM(E151:E161)</f>
        <v>96</v>
      </c>
      <c r="F162" s="194"/>
      <c r="G162" s="195">
        <f>SUM(G151:G161)</f>
        <v>0</v>
      </c>
      <c r="H162" s="193"/>
      <c r="I162" s="193"/>
      <c r="J162" s="227"/>
      <c r="K162" s="118"/>
      <c r="L162" s="118"/>
      <c r="M162" s="118"/>
      <c r="N162" s="118"/>
      <c r="O162" s="118"/>
      <c r="P162" s="118"/>
    </row>
    <row r="163" spans="1:16" x14ac:dyDescent="0.2">
      <c r="J163" s="118"/>
      <c r="K163" s="118"/>
      <c r="L163" s="118"/>
      <c r="M163" s="118"/>
      <c r="N163" s="118"/>
      <c r="O163" s="118"/>
      <c r="P163" s="118"/>
    </row>
    <row r="164" spans="1:16" x14ac:dyDescent="0.2">
      <c r="J164" s="118"/>
      <c r="K164" s="118"/>
      <c r="L164" s="118"/>
      <c r="M164" s="118"/>
      <c r="N164" s="118"/>
      <c r="O164" s="118"/>
      <c r="P164" s="118"/>
    </row>
    <row r="165" spans="1:16" x14ac:dyDescent="0.2">
      <c r="J165" s="118"/>
      <c r="K165" s="118"/>
      <c r="L165" s="118"/>
      <c r="M165" s="118"/>
      <c r="N165" s="118"/>
      <c r="O165" s="118"/>
      <c r="P165" s="118"/>
    </row>
    <row r="166" spans="1:16" x14ac:dyDescent="0.2">
      <c r="B166" s="16"/>
      <c r="J166" s="118"/>
      <c r="K166" s="118"/>
      <c r="L166" s="118"/>
      <c r="M166" s="118"/>
      <c r="N166" s="118"/>
      <c r="O166" s="118"/>
      <c r="P166" s="118"/>
    </row>
    <row r="167" spans="1:16" s="16" customFormat="1" x14ac:dyDescent="0.2">
      <c r="A167" s="380"/>
      <c r="B167" s="381"/>
      <c r="C167" s="381"/>
      <c r="D167" s="381"/>
      <c r="E167" s="381"/>
      <c r="F167" s="381"/>
      <c r="G167" s="381"/>
      <c r="H167" s="381"/>
      <c r="I167" s="381"/>
      <c r="J167" s="381"/>
      <c r="K167" s="381"/>
      <c r="L167" s="381"/>
      <c r="M167" s="381"/>
      <c r="N167" s="177"/>
      <c r="O167" s="177"/>
    </row>
    <row r="168" spans="1:16" s="16" customFormat="1" x14ac:dyDescent="0.2">
      <c r="A168" s="380"/>
      <c r="B168" s="380"/>
      <c r="C168" s="380"/>
      <c r="D168" s="380"/>
      <c r="E168" s="380"/>
      <c r="F168" s="380"/>
      <c r="G168" s="380"/>
      <c r="H168" s="380"/>
      <c r="I168" s="380"/>
      <c r="J168" s="380"/>
      <c r="K168" s="380"/>
      <c r="L168" s="380"/>
      <c r="M168" s="380"/>
      <c r="N168" s="176"/>
      <c r="O168" s="176"/>
    </row>
    <row r="171" spans="1:16" x14ac:dyDescent="0.2">
      <c r="A171" s="379"/>
      <c r="B171" s="379"/>
      <c r="C171" s="379"/>
      <c r="D171" s="379"/>
      <c r="E171" s="379"/>
      <c r="F171" s="379"/>
      <c r="G171" s="379"/>
      <c r="H171" s="379"/>
      <c r="I171" s="379"/>
      <c r="J171" s="379"/>
      <c r="K171" s="379"/>
      <c r="L171" s="379"/>
      <c r="M171" s="379"/>
      <c r="N171" s="175"/>
      <c r="O171" s="175"/>
    </row>
    <row r="174" spans="1:16" s="16" customFormat="1" x14ac:dyDescent="0.2">
      <c r="A174" s="379"/>
      <c r="B174" s="379"/>
      <c r="C174" s="379"/>
      <c r="D174" s="379"/>
      <c r="E174" s="379"/>
      <c r="F174" s="379"/>
      <c r="G174" s="379"/>
      <c r="H174" s="379"/>
      <c r="I174" s="379"/>
      <c r="J174" s="379"/>
      <c r="K174" s="379"/>
      <c r="L174" s="379"/>
      <c r="M174" s="379"/>
      <c r="N174" s="175"/>
      <c r="O174" s="175"/>
    </row>
  </sheetData>
  <mergeCells count="141">
    <mergeCell ref="N37:N38"/>
    <mergeCell ref="O37:O38"/>
    <mergeCell ref="B24:C24"/>
    <mergeCell ref="B22:C22"/>
    <mergeCell ref="A18:O18"/>
    <mergeCell ref="A28:O28"/>
    <mergeCell ref="A40:O40"/>
    <mergeCell ref="A171:M171"/>
    <mergeCell ref="B111:C111"/>
    <mergeCell ref="B139:D139"/>
    <mergeCell ref="B140:D140"/>
    <mergeCell ref="B141:D141"/>
    <mergeCell ref="B142:D142"/>
    <mergeCell ref="B143:D143"/>
    <mergeCell ref="A144:D144"/>
    <mergeCell ref="B145:D145"/>
    <mergeCell ref="B138:D138"/>
    <mergeCell ref="A114:C114"/>
    <mergeCell ref="B93:C93"/>
    <mergeCell ref="B104:C104"/>
    <mergeCell ref="B105:C105"/>
    <mergeCell ref="A106:C106"/>
    <mergeCell ref="A117:D117"/>
    <mergeCell ref="B82:C82"/>
    <mergeCell ref="A174:M174"/>
    <mergeCell ref="A167:M167"/>
    <mergeCell ref="A168:M168"/>
    <mergeCell ref="A125:D125"/>
    <mergeCell ref="A136:D136"/>
    <mergeCell ref="B129:C129"/>
    <mergeCell ref="B130:C130"/>
    <mergeCell ref="B131:C131"/>
    <mergeCell ref="A12:D12"/>
    <mergeCell ref="E67:M67"/>
    <mergeCell ref="A15:B17"/>
    <mergeCell ref="C15:D15"/>
    <mergeCell ref="A88:D88"/>
    <mergeCell ref="A90:D90"/>
    <mergeCell ref="M37:M38"/>
    <mergeCell ref="D37:D38"/>
    <mergeCell ref="E37:E38"/>
    <mergeCell ref="A13:D14"/>
    <mergeCell ref="C17:D17"/>
    <mergeCell ref="C16:D16"/>
    <mergeCell ref="A150:B150"/>
    <mergeCell ref="A100:E100"/>
    <mergeCell ref="B83:C83"/>
    <mergeCell ref="B92:C92"/>
    <mergeCell ref="F11:M11"/>
    <mergeCell ref="F12:M12"/>
    <mergeCell ref="K37:K38"/>
    <mergeCell ref="L37:L38"/>
    <mergeCell ref="A11:D11"/>
    <mergeCell ref="B84:C84"/>
    <mergeCell ref="A85:C85"/>
    <mergeCell ref="B61:C61"/>
    <mergeCell ref="B45:C45"/>
    <mergeCell ref="B46:C46"/>
    <mergeCell ref="B47:C47"/>
    <mergeCell ref="B48:C48"/>
    <mergeCell ref="A37:A38"/>
    <mergeCell ref="B37:C38"/>
    <mergeCell ref="A41:M41"/>
    <mergeCell ref="H37:H38"/>
    <mergeCell ref="F37:F38"/>
    <mergeCell ref="G37:G38"/>
    <mergeCell ref="A43:D44"/>
    <mergeCell ref="I37:I38"/>
    <mergeCell ref="J37:J38"/>
    <mergeCell ref="B63:C63"/>
    <mergeCell ref="B64:C64"/>
    <mergeCell ref="A55:M55"/>
    <mergeCell ref="F3:M3"/>
    <mergeCell ref="F4:M4"/>
    <mergeCell ref="F5:M5"/>
    <mergeCell ref="F6:M6"/>
    <mergeCell ref="F7:M7"/>
    <mergeCell ref="F8:M8"/>
    <mergeCell ref="F9:M9"/>
    <mergeCell ref="B133:C133"/>
    <mergeCell ref="A134:C134"/>
    <mergeCell ref="A3:D3"/>
    <mergeCell ref="A4:D4"/>
    <mergeCell ref="A5:D5"/>
    <mergeCell ref="A6:D6"/>
    <mergeCell ref="A7:D7"/>
    <mergeCell ref="A8:D8"/>
    <mergeCell ref="A9:D9"/>
    <mergeCell ref="A102:D102"/>
    <mergeCell ref="B33:C33"/>
    <mergeCell ref="B34:C34"/>
    <mergeCell ref="B35:C35"/>
    <mergeCell ref="A36:C36"/>
    <mergeCell ref="A39:C39"/>
    <mergeCell ref="B49:C49"/>
    <mergeCell ref="F10:M10"/>
    <mergeCell ref="A1:D1"/>
    <mergeCell ref="A2:D2"/>
    <mergeCell ref="A99:C99"/>
    <mergeCell ref="B132:C132"/>
    <mergeCell ref="B121:C121"/>
    <mergeCell ref="A122:D122"/>
    <mergeCell ref="B127:C127"/>
    <mergeCell ref="B128:C128"/>
    <mergeCell ref="B20:C20"/>
    <mergeCell ref="B21:C21"/>
    <mergeCell ref="B62:C62"/>
    <mergeCell ref="A57:D57"/>
    <mergeCell ref="A67:D67"/>
    <mergeCell ref="A76:D76"/>
    <mergeCell ref="A65:D65"/>
    <mergeCell ref="B23:C23"/>
    <mergeCell ref="A19:D19"/>
    <mergeCell ref="A29:D29"/>
    <mergeCell ref="A31:D31"/>
    <mergeCell ref="B25:C25"/>
    <mergeCell ref="A26:C26"/>
    <mergeCell ref="A10:D10"/>
    <mergeCell ref="A42:C42"/>
    <mergeCell ref="A109:D109"/>
    <mergeCell ref="A162:B162"/>
    <mergeCell ref="B149:J149"/>
    <mergeCell ref="A147:B147"/>
    <mergeCell ref="B50:C50"/>
    <mergeCell ref="B51:C51"/>
    <mergeCell ref="B52:C52"/>
    <mergeCell ref="B53:C53"/>
    <mergeCell ref="A54:C54"/>
    <mergeCell ref="B59:D59"/>
    <mergeCell ref="B60:C60"/>
    <mergeCell ref="A146:D146"/>
    <mergeCell ref="B69:C69"/>
    <mergeCell ref="B70:C70"/>
    <mergeCell ref="B71:C71"/>
    <mergeCell ref="B72:C72"/>
    <mergeCell ref="A73:C73"/>
    <mergeCell ref="B78:C78"/>
    <mergeCell ref="B79:C79"/>
    <mergeCell ref="B80:C80"/>
    <mergeCell ref="B81:C81"/>
    <mergeCell ref="B119:C119"/>
  </mergeCells>
  <conditionalFormatting sqref="E15:M15">
    <cfRule type="colorScale" priority="9">
      <colorScale>
        <cfvo type="min"/>
        <cfvo type="max"/>
        <color theme="4" tint="-0.499984740745262"/>
        <color theme="2" tint="-9.9978637043366805E-2"/>
      </colorScale>
    </cfRule>
    <cfRule type="dataBar" priority="10">
      <dataBar>
        <cfvo type="min"/>
        <cfvo type="max"/>
        <color theme="4" tint="-0.249977111117893"/>
      </dataBar>
      <extLst>
        <ext xmlns:x14="http://schemas.microsoft.com/office/spreadsheetml/2009/9/main" uri="{B025F937-C7B1-47D3-B67F-A62EFF666E3E}">
          <x14:id>{52F95847-DA15-4B08-88E3-0F1E61B501D4}</x14:id>
        </ext>
      </extLst>
    </cfRule>
  </conditionalFormatting>
  <conditionalFormatting sqref="E15:M15 A13">
    <cfRule type="colorScale" priority="8">
      <colorScale>
        <cfvo type="min"/>
        <cfvo type="max"/>
        <color theme="4" tint="-0.249977111117893"/>
        <color theme="0" tint="-0.249977111117893"/>
      </colorScale>
    </cfRule>
  </conditionalFormatting>
  <conditionalFormatting sqref="A19:D19">
    <cfRule type="dataBar" priority="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{8339326C-8DAD-4E9C-B0A4-3B648FE0E8D6}</x14:id>
        </ext>
      </extLst>
    </cfRule>
  </conditionalFormatting>
  <conditionalFormatting sqref="O15">
    <cfRule type="colorScale" priority="2">
      <colorScale>
        <cfvo type="min"/>
        <cfvo type="max"/>
        <color theme="4" tint="-0.499984740745262"/>
        <color theme="2" tint="-9.9978637043366805E-2"/>
      </colorScale>
    </cfRule>
    <cfRule type="dataBar" priority="3">
      <dataBar>
        <cfvo type="min"/>
        <cfvo type="max"/>
        <color theme="4" tint="-0.249977111117893"/>
      </dataBar>
      <extLst>
        <ext xmlns:x14="http://schemas.microsoft.com/office/spreadsheetml/2009/9/main" uri="{B025F937-C7B1-47D3-B67F-A62EFF666E3E}">
          <x14:id>{77F3D3C0-28C7-48EF-A45A-DC8D248BE8E1}</x14:id>
        </ext>
      </extLst>
    </cfRule>
  </conditionalFormatting>
  <conditionalFormatting sqref="O15">
    <cfRule type="colorScale" priority="1">
      <colorScale>
        <cfvo type="min"/>
        <cfvo type="max"/>
        <color theme="4" tint="-0.249977111117893"/>
        <color theme="0" tint="-0.249977111117893"/>
      </colorScale>
    </cfRule>
  </conditionalFormatting>
  <conditionalFormatting sqref="N15">
    <cfRule type="colorScale" priority="11">
      <colorScale>
        <cfvo type="min"/>
        <cfvo type="max"/>
        <color theme="4" tint="-0.499984740745262"/>
        <color theme="2" tint="-9.9978637043366805E-2"/>
      </colorScale>
    </cfRule>
    <cfRule type="dataBar" priority="12">
      <dataBar>
        <cfvo type="min"/>
        <cfvo type="max"/>
        <color theme="4" tint="-0.249977111117893"/>
      </dataBar>
      <extLst>
        <ext xmlns:x14="http://schemas.microsoft.com/office/spreadsheetml/2009/9/main" uri="{B025F937-C7B1-47D3-B67F-A62EFF666E3E}">
          <x14:id>{4592143A-8EBE-40FC-8735-33EBC3CC26EB}</x14:id>
        </ext>
      </extLst>
    </cfRule>
  </conditionalFormatting>
  <conditionalFormatting sqref="N15">
    <cfRule type="colorScale" priority="13">
      <colorScale>
        <cfvo type="min"/>
        <cfvo type="max"/>
        <color theme="4" tint="-0.249977111117893"/>
        <color theme="0" tint="-0.249977111117893"/>
      </colorScale>
    </cfRule>
  </conditionalFormatting>
  <pageMargins left="0.31496062992125984" right="0.31496062992125984" top="0.78740157480314965" bottom="0.78740157480314965" header="0.31496062992125984" footer="0.31496062992125984"/>
  <pageSetup paperSize="9" orientation="portrait" verticalDpi="300" r:id="rId1"/>
  <ignoredErrors>
    <ignoredError sqref="G16:K16" unlockedFormula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52F95847-DA15-4B08-88E3-0F1E61B501D4}">
            <x14:dataBar minLength="0" maxLength="100" border="1" negativeBarBorderColorSameAsPositive="0">
              <x14:cfvo type="autoMin"/>
              <x14:cfvo type="autoMax"/>
              <x14:borderColor theme="0" tint="-0.249977111117893"/>
              <x14:negativeFillColor rgb="FFFF0000"/>
              <x14:negativeBorderColor rgb="FFFF0000"/>
              <x14:axisColor rgb="FF000000"/>
            </x14:dataBar>
          </x14:cfRule>
          <xm:sqref>E15:M15</xm:sqref>
        </x14:conditionalFormatting>
        <x14:conditionalFormatting xmlns:xm="http://schemas.microsoft.com/office/excel/2006/main">
          <x14:cfRule type="dataBar" id="{8339326C-8DAD-4E9C-B0A4-3B648FE0E8D6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A19:D19</xm:sqref>
        </x14:conditionalFormatting>
        <x14:conditionalFormatting xmlns:xm="http://schemas.microsoft.com/office/excel/2006/main">
          <x14:cfRule type="dataBar" id="{77F3D3C0-28C7-48EF-A45A-DC8D248BE8E1}">
            <x14:dataBar minLength="0" maxLength="100" border="1" negativeBarBorderColorSameAsPositive="0">
              <x14:cfvo type="autoMin"/>
              <x14:cfvo type="autoMax"/>
              <x14:borderColor theme="0" tint="-0.249977111117893"/>
              <x14:negativeFillColor rgb="FFFF0000"/>
              <x14:negativeBorderColor rgb="FFFF0000"/>
              <x14:axisColor rgb="FF000000"/>
            </x14:dataBar>
          </x14:cfRule>
          <xm:sqref>O15</xm:sqref>
        </x14:conditionalFormatting>
        <x14:conditionalFormatting xmlns:xm="http://schemas.microsoft.com/office/excel/2006/main">
          <x14:cfRule type="dataBar" id="{4592143A-8EBE-40FC-8735-33EBC3CC26EB}">
            <x14:dataBar minLength="0" maxLength="100" border="1" negativeBarBorderColorSameAsPositive="0">
              <x14:cfvo type="autoMin"/>
              <x14:cfvo type="autoMax"/>
              <x14:borderColor theme="0" tint="-0.249977111117893"/>
              <x14:negativeFillColor rgb="FFFF0000"/>
              <x14:negativeBorderColor rgb="FFFF0000"/>
              <x14:axisColor rgb="FF000000"/>
            </x14:dataBar>
          </x14:cfRule>
          <xm:sqref>N15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6"/>
  <sheetViews>
    <sheetView topLeftCell="A10" workbookViewId="0">
      <selection activeCell="E36" sqref="E36:I36"/>
    </sheetView>
  </sheetViews>
  <sheetFormatPr defaultRowHeight="12.75" x14ac:dyDescent="0.2"/>
  <cols>
    <col min="1" max="1" width="13.7109375" style="189" bestFit="1" customWidth="1"/>
    <col min="2" max="2" width="38.5703125" style="3" customWidth="1"/>
    <col min="3" max="3" width="13.5703125" style="4" customWidth="1"/>
    <col min="4" max="4" width="4.28515625" style="5" customWidth="1"/>
    <col min="5" max="12" width="12.7109375" style="189" customWidth="1"/>
    <col min="13" max="16384" width="9.140625" style="189"/>
  </cols>
  <sheetData>
    <row r="1" spans="1:13" x14ac:dyDescent="0.2">
      <c r="A1" s="407" t="s">
        <v>206</v>
      </c>
      <c r="B1" s="408"/>
      <c r="C1" s="408"/>
      <c r="D1" s="408"/>
      <c r="E1" s="408"/>
      <c r="F1" s="408"/>
      <c r="G1" s="408"/>
      <c r="H1" s="408"/>
      <c r="I1" s="408"/>
      <c r="J1" s="408"/>
      <c r="K1" s="408"/>
      <c r="L1" s="408"/>
    </row>
    <row r="2" spans="1:13" x14ac:dyDescent="0.2">
      <c r="A2" s="407"/>
      <c r="B2" s="408"/>
      <c r="C2" s="408"/>
      <c r="D2" s="408"/>
      <c r="E2" s="408"/>
      <c r="F2" s="408"/>
      <c r="G2" s="408"/>
      <c r="H2" s="408"/>
      <c r="I2" s="408"/>
      <c r="J2" s="408"/>
      <c r="K2" s="408"/>
      <c r="L2" s="408"/>
    </row>
    <row r="3" spans="1:13" ht="56.25" customHeight="1" x14ac:dyDescent="0.2">
      <c r="A3" s="184" t="s">
        <v>176</v>
      </c>
      <c r="B3" s="186" t="s">
        <v>122</v>
      </c>
      <c r="C3" s="186" t="s">
        <v>177</v>
      </c>
      <c r="D3" s="414"/>
      <c r="E3" s="186" t="s">
        <v>183</v>
      </c>
      <c r="F3" s="186" t="s">
        <v>193</v>
      </c>
      <c r="G3" s="186" t="s">
        <v>187</v>
      </c>
      <c r="H3" s="186" t="s">
        <v>188</v>
      </c>
      <c r="I3" s="186" t="s">
        <v>178</v>
      </c>
      <c r="J3" s="186" t="s">
        <v>192</v>
      </c>
      <c r="K3" s="186" t="s">
        <v>195</v>
      </c>
      <c r="L3" s="186" t="s">
        <v>179</v>
      </c>
    </row>
    <row r="4" spans="1:13" x14ac:dyDescent="0.2">
      <c r="A4" s="89"/>
      <c r="B4" s="90"/>
      <c r="C4" s="90" t="s">
        <v>182</v>
      </c>
      <c r="D4" s="415"/>
      <c r="E4" s="90" t="s">
        <v>185</v>
      </c>
      <c r="F4" s="91" t="s">
        <v>184</v>
      </c>
      <c r="G4" s="91" t="s">
        <v>186</v>
      </c>
      <c r="H4" s="91" t="s">
        <v>189</v>
      </c>
      <c r="I4" s="91" t="s">
        <v>190</v>
      </c>
      <c r="J4" s="91" t="s">
        <v>191</v>
      </c>
      <c r="K4" s="91" t="s">
        <v>194</v>
      </c>
      <c r="L4" s="91" t="s">
        <v>196</v>
      </c>
    </row>
    <row r="5" spans="1:13" x14ac:dyDescent="0.2">
      <c r="A5" s="89">
        <v>1</v>
      </c>
      <c r="B5" s="201" t="str">
        <f>MdO!B151</f>
        <v>ADMINISTRADOR DE SISTEMA OPERACIONAL</v>
      </c>
      <c r="C5" s="202">
        <f>MdO!D151</f>
        <v>1</v>
      </c>
      <c r="D5" s="415"/>
      <c r="E5" s="504">
        <f>MdO!C151</f>
        <v>0</v>
      </c>
      <c r="F5" s="217">
        <f>E5*6%</f>
        <v>0</v>
      </c>
      <c r="G5" s="217">
        <v>0</v>
      </c>
      <c r="H5" s="203">
        <v>2</v>
      </c>
      <c r="I5" s="203">
        <v>21</v>
      </c>
      <c r="J5" s="217">
        <f>((G5*H5)*I5)</f>
        <v>0</v>
      </c>
      <c r="K5" s="217">
        <f>J5-F5</f>
        <v>0</v>
      </c>
      <c r="L5" s="217">
        <f t="shared" ref="L5:L10" si="0">K5*C5</f>
        <v>0</v>
      </c>
    </row>
    <row r="6" spans="1:13" s="95" customFormat="1" x14ac:dyDescent="0.25">
      <c r="A6" s="89">
        <v>2</v>
      </c>
      <c r="B6" s="201" t="str">
        <f>MdO!B152</f>
        <v>AUXILIAR DE ALMOXARIFE</v>
      </c>
      <c r="C6" s="202">
        <f>MdO!D152</f>
        <v>1</v>
      </c>
      <c r="D6" s="415"/>
      <c r="E6" s="218">
        <f>MdO!C152</f>
        <v>0</v>
      </c>
      <c r="F6" s="217">
        <f>E6*6%</f>
        <v>0</v>
      </c>
      <c r="G6" s="217">
        <v>0</v>
      </c>
      <c r="H6" s="203">
        <v>2</v>
      </c>
      <c r="I6" s="203">
        <v>21</v>
      </c>
      <c r="J6" s="217">
        <f>((G6*H6)*I6)</f>
        <v>0</v>
      </c>
      <c r="K6" s="217">
        <f t="shared" ref="K6:K10" si="1">J6-F6</f>
        <v>0</v>
      </c>
      <c r="L6" s="217">
        <f t="shared" si="0"/>
        <v>0</v>
      </c>
    </row>
    <row r="7" spans="1:13" x14ac:dyDescent="0.2">
      <c r="A7" s="89">
        <v>3</v>
      </c>
      <c r="B7" s="201" t="str">
        <f>MdO!B153</f>
        <v>AUXILIAR DE ARQUIVO</v>
      </c>
      <c r="C7" s="202">
        <f>MdO!D153</f>
        <v>15</v>
      </c>
      <c r="D7" s="415"/>
      <c r="E7" s="218">
        <f>MdO!C153</f>
        <v>0</v>
      </c>
      <c r="F7" s="217">
        <f>E7*6%</f>
        <v>0</v>
      </c>
      <c r="G7" s="217">
        <v>0</v>
      </c>
      <c r="H7" s="203">
        <v>2</v>
      </c>
      <c r="I7" s="203">
        <v>21</v>
      </c>
      <c r="J7" s="217">
        <f t="shared" ref="J7:J10" si="2">((G7*H7)*I7)</f>
        <v>0</v>
      </c>
      <c r="K7" s="217">
        <f>J7-F7</f>
        <v>0</v>
      </c>
      <c r="L7" s="217">
        <f>K7*C7</f>
        <v>0</v>
      </c>
    </row>
    <row r="8" spans="1:13" s="4" customFormat="1" x14ac:dyDescent="0.2">
      <c r="A8" s="89">
        <v>4</v>
      </c>
      <c r="B8" s="201" t="str">
        <f>MdO!B154</f>
        <v>OPERADOR DE ÁUDIO</v>
      </c>
      <c r="C8" s="202">
        <f>MdO!D154</f>
        <v>1</v>
      </c>
      <c r="D8" s="415"/>
      <c r="E8" s="218">
        <f>MdO!C154</f>
        <v>0</v>
      </c>
      <c r="F8" s="217">
        <f t="shared" ref="F8" si="3">E8*6%</f>
        <v>0</v>
      </c>
      <c r="G8" s="217">
        <v>0</v>
      </c>
      <c r="H8" s="203">
        <v>2</v>
      </c>
      <c r="I8" s="203">
        <v>21</v>
      </c>
      <c r="J8" s="217">
        <f t="shared" si="2"/>
        <v>0</v>
      </c>
      <c r="K8" s="217">
        <f t="shared" si="1"/>
        <v>0</v>
      </c>
      <c r="L8" s="217">
        <f t="shared" si="0"/>
        <v>0</v>
      </c>
    </row>
    <row r="9" spans="1:13" s="4" customFormat="1" x14ac:dyDescent="0.2">
      <c r="A9" s="89">
        <v>5</v>
      </c>
      <c r="B9" s="201" t="str">
        <f>MdO!B155</f>
        <v>OPERADOR DE CARGA E DESCARGA</v>
      </c>
      <c r="C9" s="202">
        <f>MdO!D155</f>
        <v>6</v>
      </c>
      <c r="D9" s="415"/>
      <c r="E9" s="218">
        <f>MdO!C155</f>
        <v>0</v>
      </c>
      <c r="F9" s="217">
        <f t="shared" ref="F9" si="4">E9*6%</f>
        <v>0</v>
      </c>
      <c r="G9" s="217">
        <v>0</v>
      </c>
      <c r="H9" s="203">
        <v>2</v>
      </c>
      <c r="I9" s="203">
        <v>21</v>
      </c>
      <c r="J9" s="217">
        <f t="shared" si="2"/>
        <v>0</v>
      </c>
      <c r="K9" s="217">
        <f t="shared" si="1"/>
        <v>0</v>
      </c>
      <c r="L9" s="217">
        <f t="shared" si="0"/>
        <v>0</v>
      </c>
    </row>
    <row r="10" spans="1:13" s="4" customFormat="1" x14ac:dyDescent="0.2">
      <c r="A10" s="89">
        <v>6</v>
      </c>
      <c r="B10" s="201" t="str">
        <f>MdO!B156</f>
        <v>RECEPCIONISTA</v>
      </c>
      <c r="C10" s="202">
        <f>MdO!D156</f>
        <v>5</v>
      </c>
      <c r="D10" s="415"/>
      <c r="E10" s="218">
        <f>MdO!C156</f>
        <v>0</v>
      </c>
      <c r="F10" s="217">
        <f t="shared" ref="F10" si="5">E10*6%</f>
        <v>0</v>
      </c>
      <c r="G10" s="217">
        <v>0</v>
      </c>
      <c r="H10" s="203">
        <v>2</v>
      </c>
      <c r="I10" s="203">
        <v>21</v>
      </c>
      <c r="J10" s="217">
        <f t="shared" si="2"/>
        <v>0</v>
      </c>
      <c r="K10" s="217">
        <f t="shared" si="1"/>
        <v>0</v>
      </c>
      <c r="L10" s="217">
        <f t="shared" si="0"/>
        <v>0</v>
      </c>
    </row>
    <row r="11" spans="1:13" ht="24" customHeight="1" x14ac:dyDescent="0.2">
      <c r="A11" s="412" t="s">
        <v>180</v>
      </c>
      <c r="B11" s="412"/>
      <c r="C11" s="413"/>
      <c r="D11" s="415"/>
      <c r="E11" s="220" t="str">
        <f t="shared" ref="E11:L11" si="6">E3</f>
        <v xml:space="preserve">SALÁRIO BASE
</v>
      </c>
      <c r="F11" s="220" t="str">
        <f t="shared" si="6"/>
        <v>DESCONTO PROFISSIONAL 
(Bx6%)</v>
      </c>
      <c r="G11" s="220" t="str">
        <f t="shared" si="6"/>
        <v xml:space="preserve">VALOR DA TARIFA 
</v>
      </c>
      <c r="H11" s="220" t="str">
        <f t="shared" si="6"/>
        <v xml:space="preserve">QUANTIDADE DE PASSAGEM DIÁRIA </v>
      </c>
      <c r="I11" s="220" t="str">
        <f t="shared" si="6"/>
        <v>DIAS TRABALHADOS
(F)</v>
      </c>
      <c r="J11" s="220" t="str">
        <f t="shared" si="6"/>
        <v>CUSTO MENSAL DA TARIFA
(DxExF)</v>
      </c>
      <c r="K11" s="220" t="str">
        <f t="shared" si="6"/>
        <v>CUSTO POR
PROFISSIONAL
(G - C)</v>
      </c>
      <c r="L11" s="220" t="str">
        <f t="shared" si="6"/>
        <v>CUSTO MENSAL
TOTAL 
(H x A)</v>
      </c>
    </row>
    <row r="12" spans="1:13" s="4" customFormat="1" ht="12.75" customHeight="1" x14ac:dyDescent="0.2">
      <c r="A12" s="89">
        <v>7</v>
      </c>
      <c r="B12" s="201" t="str">
        <f>MdO!B157</f>
        <v>TÉCNICO DE EDIFICAÇÕES PLANTONISTA DIURNO</v>
      </c>
      <c r="C12" s="202">
        <f>MdO!D157</f>
        <v>1</v>
      </c>
      <c r="D12" s="415"/>
      <c r="E12" s="218">
        <f>MdO!C157</f>
        <v>0</v>
      </c>
      <c r="F12" s="217">
        <f>((E12/30)*I12)*0.055</f>
        <v>0</v>
      </c>
      <c r="G12" s="217">
        <v>0</v>
      </c>
      <c r="H12" s="203">
        <v>2</v>
      </c>
      <c r="I12" s="203">
        <v>15</v>
      </c>
      <c r="J12" s="217">
        <f>((G12*H12)*I12)</f>
        <v>0</v>
      </c>
      <c r="K12" s="217">
        <f>J12-F12</f>
        <v>0</v>
      </c>
      <c r="L12" s="217">
        <f>K12*C12</f>
        <v>0</v>
      </c>
      <c r="M12" s="207"/>
    </row>
    <row r="13" spans="1:13" s="4" customFormat="1" ht="12.75" customHeight="1" x14ac:dyDescent="0.2">
      <c r="A13" s="89">
        <v>8</v>
      </c>
      <c r="B13" s="201" t="str">
        <f>MdO!B158</f>
        <v>TÉCNICO EM ELETROMECÂNICA PLANTONISTA DIURNO</v>
      </c>
      <c r="C13" s="202">
        <f>MdO!D158</f>
        <v>1</v>
      </c>
      <c r="D13" s="415"/>
      <c r="E13" s="218">
        <f>MdO!C158</f>
        <v>0</v>
      </c>
      <c r="F13" s="217">
        <f>((E13/30)*I13)*0.055</f>
        <v>0</v>
      </c>
      <c r="G13" s="217">
        <v>0</v>
      </c>
      <c r="H13" s="203">
        <v>2</v>
      </c>
      <c r="I13" s="203">
        <v>15</v>
      </c>
      <c r="J13" s="217">
        <f>((G13*H13)*I13)</f>
        <v>0</v>
      </c>
      <c r="K13" s="217">
        <f>J13-F13</f>
        <v>0</v>
      </c>
      <c r="L13" s="217">
        <f>K13*C13</f>
        <v>0</v>
      </c>
    </row>
    <row r="14" spans="1:13" s="4" customFormat="1" x14ac:dyDescent="0.2">
      <c r="A14" s="89">
        <v>9</v>
      </c>
      <c r="B14" s="201" t="str">
        <f>MdO!B159</f>
        <v>TÉCNICO EM SECRETARIADO</v>
      </c>
      <c r="C14" s="202">
        <f>MdO!D159</f>
        <v>52</v>
      </c>
      <c r="D14" s="415"/>
      <c r="E14" s="218">
        <f>MdO!C159</f>
        <v>0</v>
      </c>
      <c r="F14" s="217">
        <f>E14*6%</f>
        <v>0</v>
      </c>
      <c r="G14" s="217">
        <v>0</v>
      </c>
      <c r="H14" s="203">
        <v>2</v>
      </c>
      <c r="I14" s="203">
        <v>21</v>
      </c>
      <c r="J14" s="217">
        <f>((G14*H14)*I14)</f>
        <v>0</v>
      </c>
      <c r="K14" s="217">
        <f>J14-F14</f>
        <v>0</v>
      </c>
      <c r="L14" s="217">
        <f>K14*C14</f>
        <v>0</v>
      </c>
    </row>
    <row r="15" spans="1:13" s="4" customFormat="1" x14ac:dyDescent="0.2">
      <c r="A15" s="89">
        <v>10</v>
      </c>
      <c r="B15" s="201" t="str">
        <f>MdO!B160</f>
        <v>SECRETÁRIO EXECUTIVO</v>
      </c>
      <c r="C15" s="204">
        <f>MdO!D160</f>
        <v>10</v>
      </c>
      <c r="D15" s="415"/>
      <c r="E15" s="218">
        <f>MdO!C160</f>
        <v>0</v>
      </c>
      <c r="F15" s="217">
        <f>E15*6%</f>
        <v>0</v>
      </c>
      <c r="G15" s="217">
        <v>0</v>
      </c>
      <c r="H15" s="203">
        <v>2</v>
      </c>
      <c r="I15" s="203">
        <v>21</v>
      </c>
      <c r="J15" s="217">
        <f>((G15*H15)*I15)</f>
        <v>0</v>
      </c>
      <c r="K15" s="217">
        <f>J15-F15</f>
        <v>0</v>
      </c>
      <c r="L15" s="217">
        <f>K15*C15</f>
        <v>0</v>
      </c>
    </row>
    <row r="16" spans="1:13" s="4" customFormat="1" x14ac:dyDescent="0.2">
      <c r="A16" s="184">
        <v>11</v>
      </c>
      <c r="B16" s="201" t="str">
        <f>MdO!B161</f>
        <v>SUPERVISOR - (PREPOSTO)</v>
      </c>
      <c r="C16" s="204">
        <f>MdO!D161</f>
        <v>1</v>
      </c>
      <c r="D16" s="416"/>
      <c r="E16" s="218">
        <f>MdO!C161</f>
        <v>0</v>
      </c>
      <c r="F16" s="217">
        <f>E16*6%</f>
        <v>0</v>
      </c>
      <c r="G16" s="217">
        <v>0</v>
      </c>
      <c r="H16" s="203">
        <v>2</v>
      </c>
      <c r="I16" s="203">
        <v>21</v>
      </c>
      <c r="J16" s="217">
        <f>((G16*H16)*I16)</f>
        <v>0</v>
      </c>
      <c r="K16" s="217">
        <f>J16-F16</f>
        <v>0</v>
      </c>
      <c r="L16" s="217">
        <f>K16*C16</f>
        <v>0</v>
      </c>
    </row>
    <row r="17" spans="1:12" x14ac:dyDescent="0.2">
      <c r="A17" s="409" t="s">
        <v>101</v>
      </c>
      <c r="B17" s="410"/>
      <c r="C17" s="411"/>
      <c r="D17" s="205"/>
      <c r="E17" s="409"/>
      <c r="F17" s="410"/>
      <c r="G17" s="410"/>
      <c r="H17" s="410"/>
      <c r="I17" s="410"/>
      <c r="J17" s="410"/>
      <c r="K17" s="411"/>
      <c r="L17" s="219">
        <f>SUM(L5:L10,L12:L16)</f>
        <v>0</v>
      </c>
    </row>
    <row r="18" spans="1:12" x14ac:dyDescent="0.2">
      <c r="A18" s="503" t="s">
        <v>238</v>
      </c>
      <c r="B18" s="503"/>
      <c r="C18" s="503"/>
      <c r="D18" s="503"/>
      <c r="E18" s="503"/>
      <c r="F18" s="503"/>
      <c r="G18" s="503"/>
      <c r="H18" s="503"/>
      <c r="I18" s="503"/>
      <c r="J18" s="503"/>
      <c r="K18" s="503"/>
      <c r="L18" s="503"/>
    </row>
    <row r="20" spans="1:12" ht="13.5" thickBot="1" x14ac:dyDescent="0.25"/>
    <row r="21" spans="1:12" x14ac:dyDescent="0.2">
      <c r="A21" s="417" t="s">
        <v>207</v>
      </c>
      <c r="B21" s="418"/>
      <c r="C21" s="418"/>
      <c r="D21" s="418"/>
      <c r="E21" s="418"/>
      <c r="F21" s="418"/>
      <c r="G21" s="418"/>
      <c r="H21" s="418"/>
      <c r="I21" s="418"/>
      <c r="J21" s="419"/>
    </row>
    <row r="22" spans="1:12" ht="13.5" thickBot="1" x14ac:dyDescent="0.25">
      <c r="A22" s="420"/>
      <c r="B22" s="421"/>
      <c r="C22" s="421"/>
      <c r="D22" s="421"/>
      <c r="E22" s="421"/>
      <c r="F22" s="421"/>
      <c r="G22" s="421"/>
      <c r="H22" s="421"/>
      <c r="I22" s="421"/>
      <c r="J22" s="422"/>
    </row>
    <row r="23" spans="1:12" ht="63.75" x14ac:dyDescent="0.2">
      <c r="A23" s="185" t="s">
        <v>176</v>
      </c>
      <c r="B23" s="187" t="s">
        <v>122</v>
      </c>
      <c r="C23" s="187" t="s">
        <v>197</v>
      </c>
      <c r="D23" s="206"/>
      <c r="E23" s="187" t="s">
        <v>199</v>
      </c>
      <c r="F23" s="187" t="s">
        <v>201</v>
      </c>
      <c r="G23" s="187" t="s">
        <v>202</v>
      </c>
      <c r="H23" s="187" t="s">
        <v>203</v>
      </c>
      <c r="I23" s="222" t="s">
        <v>204</v>
      </c>
      <c r="J23" s="188" t="s">
        <v>205</v>
      </c>
    </row>
    <row r="24" spans="1:12" x14ac:dyDescent="0.2">
      <c r="A24" s="89"/>
      <c r="B24" s="90"/>
      <c r="C24" s="90" t="s">
        <v>198</v>
      </c>
      <c r="D24" s="206"/>
      <c r="E24" s="90" t="s">
        <v>185</v>
      </c>
      <c r="F24" s="91" t="s">
        <v>200</v>
      </c>
      <c r="G24" s="91" t="s">
        <v>186</v>
      </c>
      <c r="H24" s="91" t="s">
        <v>189</v>
      </c>
      <c r="I24" s="190" t="s">
        <v>190</v>
      </c>
      <c r="J24" s="90" t="s">
        <v>191</v>
      </c>
    </row>
    <row r="25" spans="1:12" x14ac:dyDescent="0.2">
      <c r="A25" s="89">
        <v>1</v>
      </c>
      <c r="B25" s="201" t="str">
        <f t="shared" ref="B25:C30" si="7">B5</f>
        <v>ADMINISTRADOR DE SISTEMA OPERACIONAL</v>
      </c>
      <c r="C25" s="202">
        <f t="shared" si="7"/>
        <v>1</v>
      </c>
      <c r="D25" s="206"/>
      <c r="E25" s="218"/>
      <c r="F25" s="203">
        <v>21</v>
      </c>
      <c r="G25" s="217">
        <f t="shared" ref="G25:G35" si="8">E25*F25</f>
        <v>0</v>
      </c>
      <c r="H25" s="217" t="s">
        <v>181</v>
      </c>
      <c r="I25" s="221">
        <f>G25</f>
        <v>0</v>
      </c>
      <c r="J25" s="221">
        <f>I25*C25</f>
        <v>0</v>
      </c>
    </row>
    <row r="26" spans="1:12" x14ac:dyDescent="0.2">
      <c r="A26" s="89">
        <v>2</v>
      </c>
      <c r="B26" s="201" t="str">
        <f t="shared" si="7"/>
        <v>AUXILIAR DE ALMOXARIFE</v>
      </c>
      <c r="C26" s="202">
        <f t="shared" si="7"/>
        <v>1</v>
      </c>
      <c r="D26" s="206"/>
      <c r="E26" s="218"/>
      <c r="F26" s="203">
        <v>21</v>
      </c>
      <c r="G26" s="217">
        <f t="shared" si="8"/>
        <v>0</v>
      </c>
      <c r="H26" s="217">
        <f>G26*10%</f>
        <v>0</v>
      </c>
      <c r="I26" s="221">
        <f>G26-H26</f>
        <v>0</v>
      </c>
      <c r="J26" s="221">
        <f t="shared" ref="J26:J35" si="9">I26*C26</f>
        <v>0</v>
      </c>
    </row>
    <row r="27" spans="1:12" x14ac:dyDescent="0.2">
      <c r="A27" s="89">
        <v>3</v>
      </c>
      <c r="B27" s="201" t="str">
        <f t="shared" si="7"/>
        <v>AUXILIAR DE ARQUIVO</v>
      </c>
      <c r="C27" s="202">
        <f t="shared" si="7"/>
        <v>15</v>
      </c>
      <c r="D27" s="206"/>
      <c r="E27" s="218"/>
      <c r="F27" s="203">
        <v>21</v>
      </c>
      <c r="G27" s="217">
        <f t="shared" si="8"/>
        <v>0</v>
      </c>
      <c r="H27" s="217">
        <f>G27*10%</f>
        <v>0</v>
      </c>
      <c r="I27" s="221">
        <f>G27-H27</f>
        <v>0</v>
      </c>
      <c r="J27" s="221">
        <f t="shared" si="9"/>
        <v>0</v>
      </c>
    </row>
    <row r="28" spans="1:12" x14ac:dyDescent="0.2">
      <c r="A28" s="89">
        <v>4</v>
      </c>
      <c r="B28" s="201" t="str">
        <f t="shared" si="7"/>
        <v>OPERADOR DE ÁUDIO</v>
      </c>
      <c r="C28" s="202">
        <f t="shared" si="7"/>
        <v>1</v>
      </c>
      <c r="D28" s="206"/>
      <c r="E28" s="218"/>
      <c r="F28" s="203">
        <v>21</v>
      </c>
      <c r="G28" s="217">
        <f t="shared" si="8"/>
        <v>0</v>
      </c>
      <c r="H28" s="217">
        <f>G28*10%</f>
        <v>0</v>
      </c>
      <c r="I28" s="221">
        <f>G28-H28</f>
        <v>0</v>
      </c>
      <c r="J28" s="221">
        <f t="shared" si="9"/>
        <v>0</v>
      </c>
    </row>
    <row r="29" spans="1:12" x14ac:dyDescent="0.2">
      <c r="A29" s="89">
        <v>5</v>
      </c>
      <c r="B29" s="201" t="str">
        <f t="shared" si="7"/>
        <v>OPERADOR DE CARGA E DESCARGA</v>
      </c>
      <c r="C29" s="202">
        <f t="shared" si="7"/>
        <v>6</v>
      </c>
      <c r="D29" s="206"/>
      <c r="E29" s="218"/>
      <c r="F29" s="203">
        <v>21</v>
      </c>
      <c r="G29" s="217">
        <f t="shared" si="8"/>
        <v>0</v>
      </c>
      <c r="H29" s="217">
        <f t="shared" ref="H29:H30" si="10">G29*10%</f>
        <v>0</v>
      </c>
      <c r="I29" s="221">
        <f>G29-H29</f>
        <v>0</v>
      </c>
      <c r="J29" s="221">
        <f t="shared" si="9"/>
        <v>0</v>
      </c>
    </row>
    <row r="30" spans="1:12" x14ac:dyDescent="0.2">
      <c r="A30" s="89">
        <v>6</v>
      </c>
      <c r="B30" s="201" t="str">
        <f t="shared" si="7"/>
        <v>RECEPCIONISTA</v>
      </c>
      <c r="C30" s="202">
        <f t="shared" si="7"/>
        <v>5</v>
      </c>
      <c r="D30" s="206"/>
      <c r="E30" s="218"/>
      <c r="F30" s="203">
        <v>21</v>
      </c>
      <c r="G30" s="217">
        <f t="shared" si="8"/>
        <v>0</v>
      </c>
      <c r="H30" s="217">
        <f>G30*10%</f>
        <v>0</v>
      </c>
      <c r="I30" s="221">
        <f>G30-H30</f>
        <v>0</v>
      </c>
      <c r="J30" s="221">
        <f t="shared" si="9"/>
        <v>0</v>
      </c>
    </row>
    <row r="31" spans="1:12" ht="25.5" x14ac:dyDescent="0.2">
      <c r="A31" s="89">
        <v>7</v>
      </c>
      <c r="B31" s="201" t="str">
        <f t="shared" ref="B31:C35" si="11">B12</f>
        <v>TÉCNICO DE EDIFICAÇÕES PLANTONISTA DIURNO</v>
      </c>
      <c r="C31" s="202">
        <f t="shared" si="11"/>
        <v>1</v>
      </c>
      <c r="D31" s="206"/>
      <c r="E31" s="218"/>
      <c r="F31" s="203">
        <v>15</v>
      </c>
      <c r="G31" s="217">
        <f t="shared" si="8"/>
        <v>0</v>
      </c>
      <c r="H31" s="217" t="s">
        <v>181</v>
      </c>
      <c r="I31" s="221">
        <f>G31</f>
        <v>0</v>
      </c>
      <c r="J31" s="221">
        <f>I31*C31</f>
        <v>0</v>
      </c>
    </row>
    <row r="32" spans="1:12" ht="25.5" x14ac:dyDescent="0.2">
      <c r="A32" s="89">
        <v>8</v>
      </c>
      <c r="B32" s="201" t="str">
        <f t="shared" si="11"/>
        <v>TÉCNICO EM ELETROMECÂNICA PLANTONISTA DIURNO</v>
      </c>
      <c r="C32" s="202">
        <f t="shared" si="11"/>
        <v>1</v>
      </c>
      <c r="D32" s="206"/>
      <c r="E32" s="218"/>
      <c r="F32" s="203">
        <v>15</v>
      </c>
      <c r="G32" s="217">
        <f t="shared" si="8"/>
        <v>0</v>
      </c>
      <c r="H32" s="217" t="s">
        <v>181</v>
      </c>
      <c r="I32" s="221">
        <f>G32</f>
        <v>0</v>
      </c>
      <c r="J32" s="221">
        <f t="shared" si="9"/>
        <v>0</v>
      </c>
    </row>
    <row r="33" spans="1:10" x14ac:dyDescent="0.2">
      <c r="A33" s="89">
        <v>9</v>
      </c>
      <c r="B33" s="201" t="str">
        <f t="shared" si="11"/>
        <v>TÉCNICO EM SECRETARIADO</v>
      </c>
      <c r="C33" s="202">
        <f t="shared" si="11"/>
        <v>52</v>
      </c>
      <c r="D33" s="206"/>
      <c r="E33" s="218"/>
      <c r="F33" s="203">
        <v>21</v>
      </c>
      <c r="G33" s="217">
        <f t="shared" si="8"/>
        <v>0</v>
      </c>
      <c r="H33" s="217">
        <f>G33*10%</f>
        <v>0</v>
      </c>
      <c r="I33" s="221">
        <f>G33-H33</f>
        <v>0</v>
      </c>
      <c r="J33" s="221">
        <f t="shared" si="9"/>
        <v>0</v>
      </c>
    </row>
    <row r="34" spans="1:10" x14ac:dyDescent="0.2">
      <c r="A34" s="89">
        <v>10</v>
      </c>
      <c r="B34" s="201" t="str">
        <f t="shared" si="11"/>
        <v>SECRETÁRIO EXECUTIVO</v>
      </c>
      <c r="C34" s="202">
        <f t="shared" si="11"/>
        <v>10</v>
      </c>
      <c r="D34" s="206"/>
      <c r="E34" s="218"/>
      <c r="F34" s="203">
        <v>21</v>
      </c>
      <c r="G34" s="217">
        <f t="shared" si="8"/>
        <v>0</v>
      </c>
      <c r="H34" s="217">
        <f>G34*10%</f>
        <v>0</v>
      </c>
      <c r="I34" s="221">
        <f>G34-H34</f>
        <v>0</v>
      </c>
      <c r="J34" s="221">
        <f t="shared" si="9"/>
        <v>0</v>
      </c>
    </row>
    <row r="35" spans="1:10" x14ac:dyDescent="0.2">
      <c r="A35" s="184">
        <v>11</v>
      </c>
      <c r="B35" s="201" t="str">
        <f t="shared" si="11"/>
        <v>SUPERVISOR - (PREPOSTO)</v>
      </c>
      <c r="C35" s="202">
        <f t="shared" si="11"/>
        <v>1</v>
      </c>
      <c r="D35" s="206"/>
      <c r="E35" s="218"/>
      <c r="F35" s="203">
        <v>21</v>
      </c>
      <c r="G35" s="217">
        <f t="shared" si="8"/>
        <v>0</v>
      </c>
      <c r="H35" s="217">
        <f>G35*10%</f>
        <v>0</v>
      </c>
      <c r="I35" s="221">
        <f>G35-H35</f>
        <v>0</v>
      </c>
      <c r="J35" s="221">
        <f t="shared" si="9"/>
        <v>0</v>
      </c>
    </row>
    <row r="36" spans="1:10" ht="15" customHeight="1" x14ac:dyDescent="0.2">
      <c r="A36" s="409" t="s">
        <v>101</v>
      </c>
      <c r="B36" s="410"/>
      <c r="C36" s="411"/>
      <c r="D36" s="205"/>
      <c r="E36" s="409"/>
      <c r="F36" s="410"/>
      <c r="G36" s="410"/>
      <c r="H36" s="410"/>
      <c r="I36" s="411"/>
      <c r="J36" s="216">
        <f>SUM(J25:J35)</f>
        <v>0</v>
      </c>
    </row>
  </sheetData>
  <mergeCells count="9">
    <mergeCell ref="A1:L2"/>
    <mergeCell ref="E36:I36"/>
    <mergeCell ref="A36:C36"/>
    <mergeCell ref="A11:C11"/>
    <mergeCell ref="A17:C17"/>
    <mergeCell ref="D3:D16"/>
    <mergeCell ref="E17:K17"/>
    <mergeCell ref="A21:J22"/>
    <mergeCell ref="A18:L18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8"/>
  <sheetViews>
    <sheetView topLeftCell="A34" zoomScale="120" zoomScaleNormal="120" workbookViewId="0">
      <selection activeCell="J55" sqref="J55"/>
    </sheetView>
  </sheetViews>
  <sheetFormatPr defaultRowHeight="12.75" x14ac:dyDescent="0.2"/>
  <cols>
    <col min="1" max="1" width="13.7109375" style="2" bestFit="1" customWidth="1"/>
    <col min="2" max="2" width="38.5703125" style="3" customWidth="1"/>
    <col min="3" max="3" width="13.5703125" style="4" customWidth="1"/>
    <col min="4" max="4" width="4.28515625" style="5" customWidth="1"/>
    <col min="5" max="5" width="11.5703125" style="2" bestFit="1" customWidth="1"/>
    <col min="6" max="6" width="16.140625" style="2" bestFit="1" customWidth="1"/>
    <col min="7" max="7" width="2.42578125" style="2" customWidth="1"/>
    <col min="8" max="16384" width="9.140625" style="2"/>
  </cols>
  <sheetData>
    <row r="1" spans="1:7" x14ac:dyDescent="0.2">
      <c r="A1" s="435" t="s">
        <v>231</v>
      </c>
      <c r="B1" s="436"/>
      <c r="C1" s="436"/>
      <c r="D1" s="436"/>
      <c r="E1" s="436"/>
      <c r="F1" s="437"/>
      <c r="G1" s="87"/>
    </row>
    <row r="2" spans="1:7" x14ac:dyDescent="0.2">
      <c r="A2" s="438"/>
      <c r="B2" s="439"/>
      <c r="C2" s="439"/>
      <c r="D2" s="439"/>
      <c r="E2" s="439"/>
      <c r="F2" s="440"/>
      <c r="G2" s="87"/>
    </row>
    <row r="3" spans="1:7" x14ac:dyDescent="0.2">
      <c r="A3" s="431" t="s">
        <v>122</v>
      </c>
      <c r="B3" s="441" t="s">
        <v>230</v>
      </c>
      <c r="C3" s="441" t="s">
        <v>123</v>
      </c>
      <c r="D3" s="425"/>
      <c r="E3" s="441" t="s">
        <v>228</v>
      </c>
      <c r="F3" s="441" t="s">
        <v>229</v>
      </c>
      <c r="G3" s="88"/>
    </row>
    <row r="4" spans="1:7" x14ac:dyDescent="0.2">
      <c r="A4" s="432"/>
      <c r="B4" s="442"/>
      <c r="C4" s="442"/>
      <c r="D4" s="426"/>
      <c r="E4" s="442"/>
      <c r="F4" s="442"/>
      <c r="G4" s="88"/>
    </row>
    <row r="5" spans="1:7" x14ac:dyDescent="0.2">
      <c r="A5" s="432"/>
      <c r="B5" s="442"/>
      <c r="C5" s="442"/>
      <c r="D5" s="426"/>
      <c r="E5" s="442"/>
      <c r="F5" s="442"/>
      <c r="G5" s="88"/>
    </row>
    <row r="6" spans="1:7" x14ac:dyDescent="0.2">
      <c r="A6" s="433"/>
      <c r="B6" s="443"/>
      <c r="C6" s="443"/>
      <c r="D6" s="426"/>
      <c r="E6" s="443"/>
      <c r="F6" s="443"/>
      <c r="G6" s="88"/>
    </row>
    <row r="7" spans="1:7" x14ac:dyDescent="0.2">
      <c r="A7" s="89"/>
      <c r="B7" s="90"/>
      <c r="C7" s="90"/>
      <c r="D7" s="426"/>
      <c r="E7" s="90"/>
      <c r="F7" s="91"/>
      <c r="G7" s="88"/>
    </row>
    <row r="8" spans="1:7" x14ac:dyDescent="0.2">
      <c r="A8" s="431" t="s">
        <v>209</v>
      </c>
      <c r="B8" s="233" t="s">
        <v>215</v>
      </c>
      <c r="C8" s="234">
        <v>1</v>
      </c>
      <c r="D8" s="426"/>
      <c r="E8" s="97"/>
      <c r="F8" s="92">
        <f>E8*C8</f>
        <v>0</v>
      </c>
    </row>
    <row r="9" spans="1:7" x14ac:dyDescent="0.2">
      <c r="A9" s="432"/>
      <c r="B9" s="233" t="s">
        <v>210</v>
      </c>
      <c r="C9" s="234">
        <v>2</v>
      </c>
      <c r="D9" s="426"/>
      <c r="E9" s="97"/>
      <c r="F9" s="92">
        <f t="shared" ref="F9:F14" si="0">E9*C9</f>
        <v>0</v>
      </c>
    </row>
    <row r="10" spans="1:7" s="95" customFormat="1" x14ac:dyDescent="0.25">
      <c r="A10" s="432"/>
      <c r="B10" s="235" t="s">
        <v>211</v>
      </c>
      <c r="C10" s="236">
        <v>2</v>
      </c>
      <c r="D10" s="426"/>
      <c r="E10" s="97"/>
      <c r="F10" s="94">
        <f t="shared" si="0"/>
        <v>0</v>
      </c>
    </row>
    <row r="11" spans="1:7" x14ac:dyDescent="0.2">
      <c r="A11" s="432"/>
      <c r="B11" s="233" t="s">
        <v>212</v>
      </c>
      <c r="C11" s="234">
        <v>1</v>
      </c>
      <c r="D11" s="426"/>
      <c r="E11" s="97"/>
      <c r="F11" s="92">
        <f t="shared" si="0"/>
        <v>0</v>
      </c>
    </row>
    <row r="12" spans="1:7" x14ac:dyDescent="0.2">
      <c r="A12" s="432"/>
      <c r="B12" s="233" t="s">
        <v>124</v>
      </c>
      <c r="C12" s="234">
        <v>3</v>
      </c>
      <c r="D12" s="426"/>
      <c r="E12" s="97"/>
      <c r="F12" s="92">
        <f t="shared" si="0"/>
        <v>0</v>
      </c>
    </row>
    <row r="13" spans="1:7" x14ac:dyDescent="0.2">
      <c r="A13" s="432"/>
      <c r="B13" s="233" t="s">
        <v>213</v>
      </c>
      <c r="C13" s="234">
        <v>1</v>
      </c>
      <c r="D13" s="426"/>
      <c r="E13" s="97"/>
      <c r="F13" s="96">
        <f t="shared" si="0"/>
        <v>0</v>
      </c>
    </row>
    <row r="14" spans="1:7" x14ac:dyDescent="0.2">
      <c r="A14" s="432"/>
      <c r="B14" s="233" t="s">
        <v>214</v>
      </c>
      <c r="C14" s="234">
        <v>1</v>
      </c>
      <c r="D14" s="426"/>
      <c r="E14" s="97"/>
      <c r="F14" s="96">
        <f t="shared" si="0"/>
        <v>0</v>
      </c>
    </row>
    <row r="15" spans="1:7" ht="15" customHeight="1" x14ac:dyDescent="0.2">
      <c r="A15" s="433"/>
      <c r="B15" s="434" t="s">
        <v>101</v>
      </c>
      <c r="C15" s="434"/>
      <c r="D15" s="426"/>
      <c r="E15" s="231"/>
      <c r="F15" s="173">
        <f>SUM(F8:F14)/6</f>
        <v>0</v>
      </c>
    </row>
    <row r="16" spans="1:7" x14ac:dyDescent="0.2">
      <c r="A16" s="432" t="s">
        <v>208</v>
      </c>
      <c r="B16" s="233" t="s">
        <v>210</v>
      </c>
      <c r="C16" s="234">
        <v>2</v>
      </c>
      <c r="D16" s="426"/>
      <c r="E16" s="97"/>
      <c r="F16" s="92">
        <f t="shared" ref="F16:F43" si="1">E16*C16</f>
        <v>0</v>
      </c>
    </row>
    <row r="17" spans="1:6" x14ac:dyDescent="0.2">
      <c r="A17" s="432"/>
      <c r="B17" s="233" t="s">
        <v>211</v>
      </c>
      <c r="C17" s="234">
        <v>2</v>
      </c>
      <c r="D17" s="426"/>
      <c r="E17" s="97"/>
      <c r="F17" s="92">
        <f t="shared" si="1"/>
        <v>0</v>
      </c>
    </row>
    <row r="18" spans="1:6" x14ac:dyDescent="0.2">
      <c r="A18" s="432"/>
      <c r="B18" s="233" t="s">
        <v>212</v>
      </c>
      <c r="C18" s="234">
        <v>1</v>
      </c>
      <c r="D18" s="426"/>
      <c r="E18" s="97"/>
      <c r="F18" s="92">
        <f t="shared" si="1"/>
        <v>0</v>
      </c>
    </row>
    <row r="19" spans="1:6" x14ac:dyDescent="0.2">
      <c r="A19" s="432"/>
      <c r="B19" s="233" t="s">
        <v>124</v>
      </c>
      <c r="C19" s="234">
        <v>3</v>
      </c>
      <c r="D19" s="426"/>
      <c r="E19" s="97"/>
      <c r="F19" s="92">
        <f t="shared" si="1"/>
        <v>0</v>
      </c>
    </row>
    <row r="20" spans="1:6" x14ac:dyDescent="0.2">
      <c r="A20" s="432"/>
      <c r="B20" s="233" t="s">
        <v>213</v>
      </c>
      <c r="C20" s="234">
        <v>1</v>
      </c>
      <c r="D20" s="426"/>
      <c r="E20" s="97"/>
      <c r="F20" s="92">
        <f t="shared" si="1"/>
        <v>0</v>
      </c>
    </row>
    <row r="21" spans="1:6" x14ac:dyDescent="0.2">
      <c r="A21" s="432"/>
      <c r="B21" s="237" t="s">
        <v>214</v>
      </c>
      <c r="C21" s="234">
        <v>1</v>
      </c>
      <c r="D21" s="426"/>
      <c r="E21" s="97"/>
      <c r="F21" s="92">
        <f>E21*C21</f>
        <v>0</v>
      </c>
    </row>
    <row r="22" spans="1:6" x14ac:dyDescent="0.2">
      <c r="A22" s="433"/>
      <c r="B22" s="424" t="s">
        <v>101</v>
      </c>
      <c r="C22" s="424"/>
      <c r="D22" s="426"/>
      <c r="E22" s="231"/>
      <c r="F22" s="173">
        <f>SUM(F16:F21)/6</f>
        <v>0</v>
      </c>
    </row>
    <row r="23" spans="1:6" x14ac:dyDescent="0.2">
      <c r="A23" s="428" t="s">
        <v>216</v>
      </c>
      <c r="B23" s="233" t="s">
        <v>217</v>
      </c>
      <c r="C23" s="234">
        <v>2</v>
      </c>
      <c r="D23" s="426"/>
      <c r="E23" s="240"/>
      <c r="F23" s="92">
        <f>E23*C23</f>
        <v>0</v>
      </c>
    </row>
    <row r="24" spans="1:6" x14ac:dyDescent="0.2">
      <c r="A24" s="429"/>
      <c r="B24" s="233" t="s">
        <v>218</v>
      </c>
      <c r="C24" s="234">
        <v>2</v>
      </c>
      <c r="D24" s="426"/>
      <c r="E24" s="240"/>
      <c r="F24" s="92">
        <f t="shared" si="1"/>
        <v>0</v>
      </c>
    </row>
    <row r="25" spans="1:6" x14ac:dyDescent="0.2">
      <c r="A25" s="429"/>
      <c r="B25" s="233" t="s">
        <v>219</v>
      </c>
      <c r="C25" s="234">
        <v>1</v>
      </c>
      <c r="D25" s="426"/>
      <c r="E25" s="240"/>
      <c r="F25" s="92">
        <f t="shared" si="1"/>
        <v>0</v>
      </c>
    </row>
    <row r="26" spans="1:6" x14ac:dyDescent="0.2">
      <c r="A26" s="429"/>
      <c r="B26" s="233" t="s">
        <v>124</v>
      </c>
      <c r="C26" s="234">
        <v>3</v>
      </c>
      <c r="D26" s="426"/>
      <c r="E26" s="240"/>
      <c r="F26" s="92">
        <f t="shared" si="1"/>
        <v>0</v>
      </c>
    </row>
    <row r="27" spans="1:6" x14ac:dyDescent="0.2">
      <c r="A27" s="429"/>
      <c r="B27" s="233" t="s">
        <v>213</v>
      </c>
      <c r="C27" s="234">
        <v>1</v>
      </c>
      <c r="D27" s="426"/>
      <c r="E27" s="240"/>
      <c r="F27" s="92">
        <f t="shared" si="1"/>
        <v>0</v>
      </c>
    </row>
    <row r="28" spans="1:6" x14ac:dyDescent="0.2">
      <c r="A28" s="429"/>
      <c r="B28" s="233" t="s">
        <v>214</v>
      </c>
      <c r="C28" s="234">
        <v>1</v>
      </c>
      <c r="D28" s="426"/>
      <c r="E28" s="240"/>
      <c r="F28" s="92">
        <f t="shared" si="1"/>
        <v>0</v>
      </c>
    </row>
    <row r="29" spans="1:6" x14ac:dyDescent="0.2">
      <c r="A29" s="430"/>
      <c r="B29" s="424" t="s">
        <v>101</v>
      </c>
      <c r="C29" s="424"/>
      <c r="D29" s="426"/>
      <c r="E29" s="240"/>
      <c r="F29" s="173">
        <f>SUM(F23:F28)/6</f>
        <v>0</v>
      </c>
    </row>
    <row r="30" spans="1:6" x14ac:dyDescent="0.2">
      <c r="A30" s="428" t="s">
        <v>220</v>
      </c>
      <c r="B30" s="233" t="s">
        <v>217</v>
      </c>
      <c r="C30" s="234">
        <v>2</v>
      </c>
      <c r="D30" s="426"/>
      <c r="E30" s="240"/>
      <c r="F30" s="92">
        <f t="shared" si="1"/>
        <v>0</v>
      </c>
    </row>
    <row r="31" spans="1:6" x14ac:dyDescent="0.2">
      <c r="A31" s="429"/>
      <c r="B31" s="233" t="s">
        <v>218</v>
      </c>
      <c r="C31" s="234">
        <v>2</v>
      </c>
      <c r="D31" s="426"/>
      <c r="E31" s="240"/>
      <c r="F31" s="92">
        <f t="shared" si="1"/>
        <v>0</v>
      </c>
    </row>
    <row r="32" spans="1:6" x14ac:dyDescent="0.2">
      <c r="A32" s="429"/>
      <c r="B32" s="233" t="s">
        <v>219</v>
      </c>
      <c r="C32" s="234">
        <v>1</v>
      </c>
      <c r="D32" s="426"/>
      <c r="E32" s="240"/>
      <c r="F32" s="92">
        <f t="shared" si="1"/>
        <v>0</v>
      </c>
    </row>
    <row r="33" spans="1:12" x14ac:dyDescent="0.2">
      <c r="A33" s="429"/>
      <c r="B33" s="233" t="s">
        <v>124</v>
      </c>
      <c r="C33" s="234">
        <v>3</v>
      </c>
      <c r="D33" s="426"/>
      <c r="E33" s="240"/>
      <c r="F33" s="92">
        <f t="shared" si="1"/>
        <v>0</v>
      </c>
    </row>
    <row r="34" spans="1:12" x14ac:dyDescent="0.2">
      <c r="A34" s="429"/>
      <c r="B34" s="233" t="s">
        <v>213</v>
      </c>
      <c r="C34" s="234">
        <v>1</v>
      </c>
      <c r="D34" s="426"/>
      <c r="E34" s="240"/>
      <c r="F34" s="92">
        <f t="shared" si="1"/>
        <v>0</v>
      </c>
    </row>
    <row r="35" spans="1:12" x14ac:dyDescent="0.2">
      <c r="A35" s="429"/>
      <c r="B35" s="233" t="s">
        <v>214</v>
      </c>
      <c r="C35" s="234">
        <v>1</v>
      </c>
      <c r="D35" s="426"/>
      <c r="E35" s="240"/>
      <c r="F35" s="92">
        <f t="shared" si="1"/>
        <v>0</v>
      </c>
    </row>
    <row r="36" spans="1:12" x14ac:dyDescent="0.2">
      <c r="A36" s="430"/>
      <c r="B36" s="424" t="s">
        <v>101</v>
      </c>
      <c r="C36" s="424"/>
      <c r="D36" s="426"/>
      <c r="E36" s="240"/>
      <c r="F36" s="173">
        <f>SUM(F30:F35)/6</f>
        <v>0</v>
      </c>
      <c r="L36" s="238"/>
    </row>
    <row r="37" spans="1:12" x14ac:dyDescent="0.2">
      <c r="A37" s="428" t="s">
        <v>223</v>
      </c>
      <c r="B37" s="233" t="s">
        <v>217</v>
      </c>
      <c r="C37" s="234">
        <v>3</v>
      </c>
      <c r="D37" s="426"/>
      <c r="E37" s="240"/>
      <c r="F37" s="92">
        <f t="shared" si="1"/>
        <v>0</v>
      </c>
      <c r="L37" s="238"/>
    </row>
    <row r="38" spans="1:12" x14ac:dyDescent="0.2">
      <c r="A38" s="429"/>
      <c r="B38" s="233" t="s">
        <v>218</v>
      </c>
      <c r="C38" s="234">
        <v>2</v>
      </c>
      <c r="D38" s="426"/>
      <c r="E38" s="240"/>
      <c r="F38" s="92">
        <f t="shared" si="1"/>
        <v>0</v>
      </c>
      <c r="L38" s="238"/>
    </row>
    <row r="39" spans="1:12" ht="25.5" x14ac:dyDescent="0.2">
      <c r="A39" s="429"/>
      <c r="B39" s="233" t="s">
        <v>233</v>
      </c>
      <c r="C39" s="236">
        <v>1</v>
      </c>
      <c r="D39" s="426"/>
      <c r="E39" s="216"/>
      <c r="F39" s="94">
        <f t="shared" si="1"/>
        <v>0</v>
      </c>
      <c r="L39" s="238"/>
    </row>
    <row r="40" spans="1:12" x14ac:dyDescent="0.2">
      <c r="A40" s="429"/>
      <c r="B40" s="233" t="s">
        <v>124</v>
      </c>
      <c r="C40" s="234">
        <v>3</v>
      </c>
      <c r="D40" s="426"/>
      <c r="E40" s="240"/>
      <c r="F40" s="92">
        <f t="shared" si="1"/>
        <v>0</v>
      </c>
      <c r="L40" s="238"/>
    </row>
    <row r="41" spans="1:12" x14ac:dyDescent="0.2">
      <c r="A41" s="429"/>
      <c r="B41" s="233" t="s">
        <v>213</v>
      </c>
      <c r="C41" s="234">
        <v>1</v>
      </c>
      <c r="D41" s="426"/>
      <c r="E41" s="240"/>
      <c r="F41" s="92">
        <f t="shared" si="1"/>
        <v>0</v>
      </c>
    </row>
    <row r="42" spans="1:12" x14ac:dyDescent="0.2">
      <c r="A42" s="429"/>
      <c r="B42" s="233" t="s">
        <v>214</v>
      </c>
      <c r="C42" s="234">
        <v>1</v>
      </c>
      <c r="D42" s="426"/>
      <c r="E42" s="240"/>
      <c r="F42" s="92">
        <f t="shared" si="1"/>
        <v>0</v>
      </c>
    </row>
    <row r="43" spans="1:12" s="246" customFormat="1" x14ac:dyDescent="0.2">
      <c r="A43" s="429"/>
      <c r="B43" s="233" t="s">
        <v>232</v>
      </c>
      <c r="C43" s="234">
        <v>1</v>
      </c>
      <c r="D43" s="426"/>
      <c r="E43" s="240"/>
      <c r="F43" s="92">
        <f t="shared" si="1"/>
        <v>0</v>
      </c>
    </row>
    <row r="44" spans="1:12" x14ac:dyDescent="0.2">
      <c r="A44" s="429"/>
      <c r="B44" s="237" t="s">
        <v>221</v>
      </c>
      <c r="C44" s="234">
        <v>2</v>
      </c>
      <c r="D44" s="426"/>
      <c r="E44" s="240"/>
      <c r="F44" s="92">
        <f>E44*C44</f>
        <v>0</v>
      </c>
    </row>
    <row r="45" spans="1:12" x14ac:dyDescent="0.2">
      <c r="A45" s="430"/>
      <c r="B45" s="424" t="s">
        <v>101</v>
      </c>
      <c r="C45" s="424"/>
      <c r="D45" s="426"/>
      <c r="E45" s="241"/>
      <c r="F45" s="232">
        <f>SUM(F37:F44)/6</f>
        <v>0</v>
      </c>
    </row>
    <row r="46" spans="1:12" x14ac:dyDescent="0.2">
      <c r="A46" s="423" t="s">
        <v>226</v>
      </c>
      <c r="B46" s="233" t="s">
        <v>217</v>
      </c>
      <c r="C46" s="234">
        <v>2</v>
      </c>
      <c r="D46" s="426"/>
      <c r="E46" s="240"/>
      <c r="F46" s="92">
        <f t="shared" ref="F46:F51" si="2">E46*C46</f>
        <v>0</v>
      </c>
    </row>
    <row r="47" spans="1:12" x14ac:dyDescent="0.2">
      <c r="A47" s="423"/>
      <c r="B47" s="233" t="s">
        <v>218</v>
      </c>
      <c r="C47" s="234">
        <v>2</v>
      </c>
      <c r="D47" s="426"/>
      <c r="E47" s="240"/>
      <c r="F47" s="92">
        <f>E47*C47</f>
        <v>0</v>
      </c>
    </row>
    <row r="48" spans="1:12" x14ac:dyDescent="0.2">
      <c r="A48" s="423"/>
      <c r="B48" s="233" t="s">
        <v>219</v>
      </c>
      <c r="C48" s="234">
        <v>1</v>
      </c>
      <c r="D48" s="426"/>
      <c r="E48" s="240"/>
      <c r="F48" s="92">
        <f t="shared" si="2"/>
        <v>0</v>
      </c>
    </row>
    <row r="49" spans="1:6" x14ac:dyDescent="0.2">
      <c r="A49" s="423"/>
      <c r="B49" s="233" t="s">
        <v>124</v>
      </c>
      <c r="C49" s="234">
        <v>3</v>
      </c>
      <c r="D49" s="426"/>
      <c r="E49" s="240"/>
      <c r="F49" s="92">
        <f t="shared" si="2"/>
        <v>0</v>
      </c>
    </row>
    <row r="50" spans="1:6" x14ac:dyDescent="0.2">
      <c r="A50" s="423"/>
      <c r="B50" s="233" t="s">
        <v>213</v>
      </c>
      <c r="C50" s="234">
        <v>1</v>
      </c>
      <c r="D50" s="426"/>
      <c r="E50" s="240"/>
      <c r="F50" s="92">
        <f t="shared" si="2"/>
        <v>0</v>
      </c>
    </row>
    <row r="51" spans="1:6" x14ac:dyDescent="0.2">
      <c r="A51" s="423"/>
      <c r="B51" s="233" t="s">
        <v>214</v>
      </c>
      <c r="C51" s="234">
        <v>1</v>
      </c>
      <c r="D51" s="426"/>
      <c r="E51" s="240"/>
      <c r="F51" s="92">
        <f t="shared" si="2"/>
        <v>0</v>
      </c>
    </row>
    <row r="52" spans="1:6" x14ac:dyDescent="0.2">
      <c r="A52" s="423"/>
      <c r="B52" s="424" t="s">
        <v>101</v>
      </c>
      <c r="C52" s="424"/>
      <c r="D52" s="426"/>
      <c r="E52" s="240"/>
      <c r="F52" s="173">
        <f>SUM(F46:F51)/6</f>
        <v>0</v>
      </c>
    </row>
    <row r="53" spans="1:6" x14ac:dyDescent="0.2">
      <c r="A53" s="423" t="s">
        <v>227</v>
      </c>
      <c r="B53" s="233" t="s">
        <v>217</v>
      </c>
      <c r="C53" s="234">
        <v>2</v>
      </c>
      <c r="D53" s="426"/>
      <c r="E53" s="240"/>
      <c r="F53" s="92">
        <f t="shared" ref="F53" si="3">E53*C53</f>
        <v>0</v>
      </c>
    </row>
    <row r="54" spans="1:6" x14ac:dyDescent="0.2">
      <c r="A54" s="423"/>
      <c r="B54" s="233" t="s">
        <v>218</v>
      </c>
      <c r="C54" s="234">
        <v>2</v>
      </c>
      <c r="D54" s="426"/>
      <c r="E54" s="240"/>
      <c r="F54" s="92">
        <f>E54*C54</f>
        <v>0</v>
      </c>
    </row>
    <row r="55" spans="1:6" x14ac:dyDescent="0.2">
      <c r="A55" s="423"/>
      <c r="B55" s="233" t="s">
        <v>219</v>
      </c>
      <c r="C55" s="234">
        <v>1</v>
      </c>
      <c r="D55" s="426"/>
      <c r="E55" s="240"/>
      <c r="F55" s="92">
        <f t="shared" ref="F55:F58" si="4">E55*C55</f>
        <v>0</v>
      </c>
    </row>
    <row r="56" spans="1:6" x14ac:dyDescent="0.2">
      <c r="A56" s="423"/>
      <c r="B56" s="233" t="s">
        <v>124</v>
      </c>
      <c r="C56" s="234">
        <v>3</v>
      </c>
      <c r="D56" s="426"/>
      <c r="E56" s="240"/>
      <c r="F56" s="92">
        <f t="shared" si="4"/>
        <v>0</v>
      </c>
    </row>
    <row r="57" spans="1:6" x14ac:dyDescent="0.2">
      <c r="A57" s="423"/>
      <c r="B57" s="233" t="s">
        <v>213</v>
      </c>
      <c r="C57" s="234">
        <v>1</v>
      </c>
      <c r="D57" s="426"/>
      <c r="E57" s="240"/>
      <c r="F57" s="92">
        <f t="shared" si="4"/>
        <v>0</v>
      </c>
    </row>
    <row r="58" spans="1:6" x14ac:dyDescent="0.2">
      <c r="A58" s="423"/>
      <c r="B58" s="233" t="s">
        <v>214</v>
      </c>
      <c r="C58" s="234">
        <v>1</v>
      </c>
      <c r="D58" s="426"/>
      <c r="E58" s="240"/>
      <c r="F58" s="92">
        <f t="shared" si="4"/>
        <v>0</v>
      </c>
    </row>
    <row r="59" spans="1:6" x14ac:dyDescent="0.2">
      <c r="A59" s="423"/>
      <c r="B59" s="424" t="s">
        <v>101</v>
      </c>
      <c r="C59" s="424"/>
      <c r="D59" s="426"/>
      <c r="E59" s="240"/>
      <c r="F59" s="173">
        <f>SUM(F53:F58)/6</f>
        <v>0</v>
      </c>
    </row>
    <row r="60" spans="1:6" s="238" customFormat="1" ht="21" customHeight="1" x14ac:dyDescent="0.2">
      <c r="A60" s="242" t="s">
        <v>224</v>
      </c>
      <c r="B60" s="243" t="s">
        <v>213</v>
      </c>
      <c r="C60" s="245">
        <v>1</v>
      </c>
      <c r="D60" s="426"/>
      <c r="E60" s="219"/>
      <c r="F60" s="244">
        <f>E60*C60</f>
        <v>0</v>
      </c>
    </row>
    <row r="61" spans="1:6" x14ac:dyDescent="0.2">
      <c r="A61" s="427" t="s">
        <v>225</v>
      </c>
      <c r="B61" s="427"/>
      <c r="C61" s="427"/>
      <c r="D61" s="427"/>
      <c r="E61" s="427"/>
      <c r="F61" s="427"/>
    </row>
    <row r="62" spans="1:6" x14ac:dyDescent="0.2">
      <c r="A62" s="427"/>
      <c r="B62" s="427"/>
      <c r="C62" s="427"/>
      <c r="D62" s="427"/>
      <c r="E62" s="427"/>
      <c r="F62" s="427"/>
    </row>
    <row r="63" spans="1:6" x14ac:dyDescent="0.2">
      <c r="A63" s="427"/>
      <c r="B63" s="427"/>
      <c r="C63" s="427"/>
      <c r="D63" s="427"/>
      <c r="E63" s="427"/>
      <c r="F63" s="427"/>
    </row>
    <row r="64" spans="1:6" x14ac:dyDescent="0.2">
      <c r="A64" s="427"/>
      <c r="B64" s="427"/>
      <c r="C64" s="427"/>
      <c r="D64" s="427"/>
      <c r="E64" s="427"/>
      <c r="F64" s="427"/>
    </row>
    <row r="65" spans="1:6" x14ac:dyDescent="0.2">
      <c r="A65" s="427"/>
      <c r="B65" s="427"/>
      <c r="C65" s="427"/>
      <c r="D65" s="427"/>
      <c r="E65" s="427"/>
      <c r="F65" s="427"/>
    </row>
    <row r="66" spans="1:6" x14ac:dyDescent="0.2">
      <c r="A66" s="427"/>
      <c r="B66" s="427"/>
      <c r="C66" s="427"/>
      <c r="D66" s="427"/>
      <c r="E66" s="427"/>
      <c r="F66" s="427"/>
    </row>
    <row r="67" spans="1:6" x14ac:dyDescent="0.2">
      <c r="A67" s="427"/>
      <c r="B67" s="427"/>
      <c r="C67" s="427"/>
      <c r="D67" s="427"/>
      <c r="E67" s="427"/>
      <c r="F67" s="427"/>
    </row>
    <row r="68" spans="1:6" x14ac:dyDescent="0.2">
      <c r="A68" s="427"/>
      <c r="B68" s="427"/>
      <c r="C68" s="427"/>
      <c r="D68" s="427"/>
      <c r="E68" s="427"/>
      <c r="F68" s="427"/>
    </row>
  </sheetData>
  <mergeCells count="22">
    <mergeCell ref="A1:F2"/>
    <mergeCell ref="A3:A6"/>
    <mergeCell ref="B3:B6"/>
    <mergeCell ref="C3:C6"/>
    <mergeCell ref="E3:E6"/>
    <mergeCell ref="F3:F6"/>
    <mergeCell ref="A53:A59"/>
    <mergeCell ref="B59:C59"/>
    <mergeCell ref="D3:D60"/>
    <mergeCell ref="A61:F68"/>
    <mergeCell ref="B29:C29"/>
    <mergeCell ref="B36:C36"/>
    <mergeCell ref="A46:A52"/>
    <mergeCell ref="B52:C52"/>
    <mergeCell ref="B45:C45"/>
    <mergeCell ref="A23:A29"/>
    <mergeCell ref="A8:A15"/>
    <mergeCell ref="B15:C15"/>
    <mergeCell ref="A16:A22"/>
    <mergeCell ref="B22:C22"/>
    <mergeCell ref="A30:A36"/>
    <mergeCell ref="A37:A45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0"/>
  <sheetViews>
    <sheetView tabSelected="1" workbookViewId="0">
      <selection activeCell="G36" sqref="G36:Q44"/>
    </sheetView>
  </sheetViews>
  <sheetFormatPr defaultRowHeight="12.75" x14ac:dyDescent="0.2"/>
  <cols>
    <col min="1" max="1" width="13.7109375" style="2" bestFit="1" customWidth="1"/>
    <col min="2" max="2" width="13.7109375" style="2" customWidth="1"/>
    <col min="3" max="3" width="14.140625" style="3" customWidth="1"/>
    <col min="4" max="4" width="13.5703125" style="4" customWidth="1"/>
    <col min="5" max="5" width="4.28515625" style="5" customWidth="1"/>
    <col min="6" max="6" width="11.5703125" style="2" bestFit="1" customWidth="1"/>
    <col min="7" max="7" width="16.140625" style="2" bestFit="1" customWidth="1"/>
    <col min="8" max="8" width="2.42578125" style="2" customWidth="1"/>
    <col min="9" max="16384" width="9.140625" style="2"/>
  </cols>
  <sheetData>
    <row r="1" spans="1:26" ht="12.75" customHeight="1" x14ac:dyDescent="0.2">
      <c r="A1" s="447" t="s">
        <v>118</v>
      </c>
      <c r="B1" s="448"/>
      <c r="C1" s="448"/>
      <c r="D1" s="448"/>
      <c r="E1" s="448"/>
      <c r="F1" s="448"/>
      <c r="G1" s="448"/>
      <c r="H1" s="448"/>
      <c r="I1" s="448"/>
      <c r="J1" s="448"/>
      <c r="K1" s="448"/>
      <c r="L1" s="448"/>
      <c r="M1" s="448"/>
      <c r="N1" s="448"/>
      <c r="O1" s="448"/>
      <c r="P1" s="448"/>
      <c r="Q1" s="448"/>
      <c r="R1" s="142"/>
      <c r="S1" s="142"/>
      <c r="T1" s="142"/>
      <c r="U1" s="142"/>
      <c r="V1" s="142"/>
      <c r="W1" s="142"/>
      <c r="X1" s="142"/>
      <c r="Y1" s="142"/>
      <c r="Z1" s="142"/>
    </row>
    <row r="2" spans="1:26" ht="12.75" customHeight="1" x14ac:dyDescent="0.2">
      <c r="A2" s="449"/>
      <c r="B2" s="450"/>
      <c r="C2" s="450"/>
      <c r="D2" s="450"/>
      <c r="E2" s="450"/>
      <c r="F2" s="450"/>
      <c r="G2" s="450"/>
      <c r="H2" s="450"/>
      <c r="I2" s="450"/>
      <c r="J2" s="450"/>
      <c r="K2" s="450"/>
      <c r="L2" s="450"/>
      <c r="M2" s="450"/>
      <c r="N2" s="450"/>
      <c r="O2" s="450"/>
      <c r="P2" s="450"/>
      <c r="Q2" s="450"/>
      <c r="R2" s="142"/>
      <c r="S2" s="142"/>
      <c r="T2" s="142"/>
      <c r="U2" s="142"/>
      <c r="V2" s="142"/>
      <c r="W2" s="142"/>
      <c r="X2" s="142"/>
      <c r="Y2" s="142"/>
      <c r="Z2" s="142"/>
    </row>
    <row r="3" spans="1:26" x14ac:dyDescent="0.2">
      <c r="A3" s="435" t="s">
        <v>9</v>
      </c>
      <c r="B3" s="436"/>
      <c r="C3" s="436"/>
      <c r="D3" s="436"/>
      <c r="E3" s="436"/>
      <c r="F3" s="436"/>
      <c r="G3" s="436"/>
      <c r="H3" s="436"/>
      <c r="I3" s="436"/>
      <c r="J3" s="436"/>
      <c r="K3" s="436"/>
      <c r="L3" s="436"/>
      <c r="M3" s="436"/>
      <c r="N3" s="436"/>
      <c r="O3" s="436"/>
      <c r="P3" s="436"/>
      <c r="Q3" s="436"/>
      <c r="R3" s="143"/>
      <c r="S3" s="144"/>
      <c r="T3" s="144"/>
      <c r="U3" s="144"/>
      <c r="V3" s="144"/>
      <c r="W3" s="144"/>
      <c r="X3" s="144"/>
      <c r="Y3" s="144"/>
      <c r="Z3" s="144"/>
    </row>
    <row r="4" spans="1:26" x14ac:dyDescent="0.2">
      <c r="A4" s="451" t="s">
        <v>125</v>
      </c>
      <c r="B4" s="452"/>
      <c r="C4" s="441" t="s">
        <v>126</v>
      </c>
      <c r="D4" s="460" t="s">
        <v>127</v>
      </c>
      <c r="E4" s="461"/>
      <c r="F4" s="462"/>
      <c r="G4" s="463" t="s">
        <v>143</v>
      </c>
      <c r="H4" s="464"/>
      <c r="I4" s="464"/>
      <c r="J4" s="464"/>
      <c r="K4" s="464"/>
      <c r="L4" s="464"/>
      <c r="M4" s="464"/>
      <c r="N4" s="464"/>
      <c r="O4" s="464"/>
      <c r="P4" s="464"/>
      <c r="Q4" s="464"/>
      <c r="R4" s="145"/>
      <c r="S4" s="146"/>
      <c r="T4" s="146"/>
      <c r="U4" s="146"/>
      <c r="V4" s="146"/>
      <c r="W4" s="146"/>
      <c r="X4" s="146"/>
      <c r="Y4" s="146"/>
      <c r="Z4" s="146"/>
    </row>
    <row r="5" spans="1:26" x14ac:dyDescent="0.2">
      <c r="A5" s="453"/>
      <c r="B5" s="454"/>
      <c r="C5" s="442"/>
      <c r="D5" s="463"/>
      <c r="E5" s="464"/>
      <c r="F5" s="465"/>
      <c r="G5" s="463"/>
      <c r="H5" s="464"/>
      <c r="I5" s="464"/>
      <c r="J5" s="464"/>
      <c r="K5" s="464"/>
      <c r="L5" s="464"/>
      <c r="M5" s="464"/>
      <c r="N5" s="464"/>
      <c r="O5" s="464"/>
      <c r="P5" s="464"/>
      <c r="Q5" s="464"/>
      <c r="R5" s="147"/>
      <c r="S5" s="146"/>
      <c r="T5" s="146"/>
      <c r="U5" s="146"/>
      <c r="V5" s="146"/>
      <c r="W5" s="146"/>
      <c r="X5" s="146"/>
      <c r="Y5" s="146"/>
      <c r="Z5" s="146"/>
    </row>
    <row r="6" spans="1:26" ht="12.75" customHeight="1" x14ac:dyDescent="0.2">
      <c r="A6" s="455" t="s">
        <v>131</v>
      </c>
      <c r="B6" s="456"/>
      <c r="C6" s="99"/>
      <c r="D6" s="457"/>
      <c r="E6" s="458"/>
      <c r="F6" s="459"/>
      <c r="G6" s="469" t="s">
        <v>234</v>
      </c>
      <c r="H6" s="470"/>
      <c r="I6" s="470"/>
      <c r="J6" s="470"/>
      <c r="K6" s="470"/>
      <c r="L6" s="470"/>
      <c r="M6" s="470"/>
      <c r="N6" s="470"/>
      <c r="O6" s="470"/>
      <c r="P6" s="470"/>
      <c r="Q6" s="471"/>
      <c r="R6" s="147"/>
      <c r="S6" s="146"/>
      <c r="T6" s="146"/>
      <c r="U6" s="146"/>
      <c r="V6" s="146"/>
      <c r="W6" s="146"/>
      <c r="X6" s="146"/>
      <c r="Y6" s="146"/>
      <c r="Z6" s="146"/>
    </row>
    <row r="7" spans="1:26" ht="12.75" customHeight="1" x14ac:dyDescent="0.2">
      <c r="A7" s="455" t="s">
        <v>128</v>
      </c>
      <c r="B7" s="456"/>
      <c r="C7" s="101"/>
      <c r="D7" s="457"/>
      <c r="E7" s="458"/>
      <c r="F7" s="459"/>
      <c r="G7" s="472"/>
      <c r="H7" s="473"/>
      <c r="I7" s="473"/>
      <c r="J7" s="473"/>
      <c r="K7" s="473"/>
      <c r="L7" s="473"/>
      <c r="M7" s="473"/>
      <c r="N7" s="473"/>
      <c r="O7" s="473"/>
      <c r="P7" s="473"/>
      <c r="Q7" s="474"/>
      <c r="R7" s="147"/>
      <c r="S7" s="146"/>
      <c r="T7" s="146"/>
      <c r="U7" s="146"/>
      <c r="V7" s="146"/>
      <c r="W7" s="146"/>
      <c r="X7" s="146"/>
      <c r="Y7" s="146"/>
      <c r="Z7" s="146"/>
    </row>
    <row r="8" spans="1:26" s="95" customFormat="1" x14ac:dyDescent="0.25">
      <c r="A8" s="455" t="s">
        <v>129</v>
      </c>
      <c r="B8" s="456"/>
      <c r="C8" s="100"/>
      <c r="D8" s="457"/>
      <c r="E8" s="458"/>
      <c r="F8" s="459"/>
      <c r="G8" s="472"/>
      <c r="H8" s="473"/>
      <c r="I8" s="473"/>
      <c r="J8" s="473"/>
      <c r="K8" s="473"/>
      <c r="L8" s="473"/>
      <c r="M8" s="473"/>
      <c r="N8" s="473"/>
      <c r="O8" s="473"/>
      <c r="P8" s="473"/>
      <c r="Q8" s="474"/>
      <c r="R8" s="147"/>
      <c r="S8" s="146"/>
      <c r="T8" s="146"/>
      <c r="U8" s="146"/>
      <c r="V8" s="146"/>
      <c r="W8" s="146"/>
      <c r="X8" s="146"/>
      <c r="Y8" s="146"/>
      <c r="Z8" s="146"/>
    </row>
    <row r="9" spans="1:26" x14ac:dyDescent="0.2">
      <c r="A9" s="455" t="s">
        <v>130</v>
      </c>
      <c r="B9" s="456"/>
      <c r="C9" s="101"/>
      <c r="D9" s="457"/>
      <c r="E9" s="458"/>
      <c r="F9" s="459"/>
      <c r="G9" s="472"/>
      <c r="H9" s="473"/>
      <c r="I9" s="473"/>
      <c r="J9" s="473"/>
      <c r="K9" s="473"/>
      <c r="L9" s="473"/>
      <c r="M9" s="473"/>
      <c r="N9" s="473"/>
      <c r="O9" s="473"/>
      <c r="P9" s="473"/>
      <c r="Q9" s="474"/>
      <c r="R9" s="147"/>
      <c r="S9" s="146"/>
      <c r="T9" s="146"/>
      <c r="U9" s="146"/>
      <c r="V9" s="146"/>
      <c r="W9" s="146"/>
      <c r="X9" s="146"/>
      <c r="Y9" s="146"/>
      <c r="Z9" s="146"/>
    </row>
    <row r="10" spans="1:26" x14ac:dyDescent="0.2">
      <c r="A10" s="409"/>
      <c r="B10" s="411"/>
      <c r="C10" s="102"/>
      <c r="D10" s="457"/>
      <c r="E10" s="458"/>
      <c r="F10" s="459"/>
      <c r="G10" s="472"/>
      <c r="H10" s="473"/>
      <c r="I10" s="473"/>
      <c r="J10" s="473"/>
      <c r="K10" s="473"/>
      <c r="L10" s="473"/>
      <c r="M10" s="473"/>
      <c r="N10" s="473"/>
      <c r="O10" s="473"/>
      <c r="P10" s="473"/>
      <c r="Q10" s="474"/>
      <c r="R10" s="147"/>
      <c r="S10" s="146"/>
      <c r="T10" s="146"/>
      <c r="U10" s="146"/>
      <c r="V10" s="146"/>
      <c r="W10" s="146"/>
      <c r="X10" s="146"/>
      <c r="Y10" s="146"/>
      <c r="Z10" s="146"/>
    </row>
    <row r="11" spans="1:26" x14ac:dyDescent="0.2">
      <c r="A11" s="409"/>
      <c r="B11" s="411"/>
      <c r="C11" s="93"/>
      <c r="D11" s="457"/>
      <c r="E11" s="458"/>
      <c r="F11" s="459"/>
      <c r="G11" s="472"/>
      <c r="H11" s="473"/>
      <c r="I11" s="473"/>
      <c r="J11" s="473"/>
      <c r="K11" s="473"/>
      <c r="L11" s="473"/>
      <c r="M11" s="473"/>
      <c r="N11" s="473"/>
      <c r="O11" s="473"/>
      <c r="P11" s="473"/>
      <c r="Q11" s="474"/>
      <c r="R11" s="147"/>
      <c r="S11" s="146"/>
      <c r="T11" s="146"/>
      <c r="U11" s="146"/>
      <c r="V11" s="146"/>
      <c r="W11" s="146"/>
      <c r="X11" s="146"/>
      <c r="Y11" s="146"/>
      <c r="Z11" s="146"/>
    </row>
    <row r="12" spans="1:26" x14ac:dyDescent="0.2">
      <c r="A12" s="409"/>
      <c r="B12" s="411"/>
      <c r="C12" s="93"/>
      <c r="D12" s="457"/>
      <c r="E12" s="458"/>
      <c r="F12" s="459"/>
      <c r="G12" s="472"/>
      <c r="H12" s="473"/>
      <c r="I12" s="473"/>
      <c r="J12" s="473"/>
      <c r="K12" s="473"/>
      <c r="L12" s="473"/>
      <c r="M12" s="473"/>
      <c r="N12" s="473"/>
      <c r="O12" s="473"/>
      <c r="P12" s="473"/>
      <c r="Q12" s="474"/>
      <c r="R12" s="147"/>
      <c r="S12" s="146"/>
      <c r="T12" s="146"/>
      <c r="U12" s="146"/>
      <c r="V12" s="146"/>
      <c r="W12" s="146"/>
      <c r="X12" s="146"/>
      <c r="Y12" s="146"/>
      <c r="Z12" s="146"/>
    </row>
    <row r="13" spans="1:26" ht="13.5" customHeight="1" x14ac:dyDescent="0.2">
      <c r="A13" s="409"/>
      <c r="B13" s="411"/>
      <c r="C13" s="117"/>
      <c r="D13" s="457"/>
      <c r="E13" s="458"/>
      <c r="F13" s="459"/>
      <c r="G13" s="475"/>
      <c r="H13" s="476"/>
      <c r="I13" s="476"/>
      <c r="J13" s="476"/>
      <c r="K13" s="476"/>
      <c r="L13" s="476"/>
      <c r="M13" s="476"/>
      <c r="N13" s="476"/>
      <c r="O13" s="476"/>
      <c r="P13" s="476"/>
      <c r="Q13" s="477"/>
      <c r="R13" s="147"/>
      <c r="S13" s="146"/>
      <c r="T13" s="146"/>
      <c r="U13" s="146"/>
      <c r="V13" s="146"/>
      <c r="W13" s="146"/>
      <c r="X13" s="146"/>
      <c r="Y13" s="146"/>
      <c r="Z13" s="146"/>
    </row>
    <row r="14" spans="1:26" ht="12.75" customHeight="1" x14ac:dyDescent="0.2">
      <c r="A14" s="478" t="s">
        <v>21</v>
      </c>
      <c r="B14" s="479"/>
      <c r="C14" s="479"/>
      <c r="D14" s="479"/>
      <c r="E14" s="479"/>
      <c r="F14" s="479"/>
      <c r="G14" s="479"/>
      <c r="H14" s="479"/>
      <c r="I14" s="479"/>
      <c r="J14" s="479"/>
      <c r="K14" s="479"/>
      <c r="L14" s="479"/>
      <c r="M14" s="479"/>
      <c r="N14" s="479"/>
      <c r="O14" s="479"/>
      <c r="P14" s="479"/>
      <c r="Q14" s="479"/>
      <c r="R14" s="147"/>
      <c r="S14" s="146"/>
      <c r="T14" s="146"/>
      <c r="U14" s="146"/>
      <c r="V14" s="146"/>
      <c r="W14" s="146"/>
      <c r="X14" s="146"/>
      <c r="Y14" s="146"/>
      <c r="Z14" s="146"/>
    </row>
    <row r="15" spans="1:26" x14ac:dyDescent="0.2">
      <c r="A15" s="480" t="s">
        <v>22</v>
      </c>
      <c r="B15" s="481"/>
      <c r="C15" s="481"/>
      <c r="D15" s="481"/>
      <c r="E15" s="481"/>
      <c r="F15" s="481"/>
      <c r="G15" s="481"/>
      <c r="H15" s="481"/>
      <c r="I15" s="481"/>
      <c r="J15" s="481"/>
      <c r="K15" s="481"/>
      <c r="L15" s="481"/>
      <c r="M15" s="481"/>
      <c r="N15" s="481"/>
      <c r="O15" s="481"/>
      <c r="P15" s="481"/>
      <c r="Q15" s="481"/>
      <c r="R15" s="147"/>
      <c r="S15" s="146"/>
      <c r="T15" s="146"/>
      <c r="U15" s="146"/>
      <c r="V15" s="146"/>
      <c r="W15" s="146"/>
      <c r="X15" s="146"/>
      <c r="Y15" s="146"/>
      <c r="Z15" s="146"/>
    </row>
    <row r="16" spans="1:26" x14ac:dyDescent="0.2">
      <c r="A16" s="455" t="s">
        <v>25</v>
      </c>
      <c r="B16" s="456"/>
      <c r="C16" s="109">
        <v>8.3299999999999999E-2</v>
      </c>
      <c r="D16" s="482" t="s">
        <v>133</v>
      </c>
      <c r="E16" s="467"/>
      <c r="F16" s="468"/>
      <c r="G16" s="457" t="s">
        <v>132</v>
      </c>
      <c r="H16" s="458"/>
      <c r="I16" s="458"/>
      <c r="J16" s="458"/>
      <c r="K16" s="458"/>
      <c r="L16" s="458"/>
      <c r="M16" s="458"/>
      <c r="N16" s="458"/>
      <c r="O16" s="458"/>
      <c r="P16" s="458"/>
      <c r="Q16" s="458"/>
      <c r="R16" s="147"/>
      <c r="S16" s="146"/>
      <c r="T16" s="146"/>
      <c r="U16" s="146"/>
      <c r="V16" s="146"/>
      <c r="W16" s="146"/>
      <c r="X16" s="146"/>
      <c r="Y16" s="146"/>
      <c r="Z16" s="146"/>
    </row>
    <row r="17" spans="1:26" x14ac:dyDescent="0.2">
      <c r="A17" s="455" t="s">
        <v>26</v>
      </c>
      <c r="B17" s="456"/>
      <c r="C17" s="110">
        <v>0.121</v>
      </c>
      <c r="D17" s="482" t="s">
        <v>134</v>
      </c>
      <c r="E17" s="467"/>
      <c r="F17" s="468"/>
      <c r="G17" s="457" t="s">
        <v>236</v>
      </c>
      <c r="H17" s="458"/>
      <c r="I17" s="458"/>
      <c r="J17" s="458"/>
      <c r="K17" s="458"/>
      <c r="L17" s="458"/>
      <c r="M17" s="458"/>
      <c r="N17" s="458"/>
      <c r="O17" s="458"/>
      <c r="P17" s="458"/>
      <c r="Q17" s="458"/>
      <c r="R17" s="147"/>
      <c r="S17" s="146"/>
      <c r="T17" s="146"/>
      <c r="U17" s="146"/>
      <c r="V17" s="146"/>
      <c r="W17" s="146"/>
      <c r="X17" s="146"/>
      <c r="Y17" s="146"/>
      <c r="Z17" s="146"/>
    </row>
    <row r="18" spans="1:26" x14ac:dyDescent="0.2">
      <c r="A18" s="455" t="s">
        <v>102</v>
      </c>
      <c r="B18" s="456"/>
      <c r="C18" s="110">
        <v>7.5200000000000003E-2</v>
      </c>
      <c r="D18" s="482"/>
      <c r="E18" s="467"/>
      <c r="F18" s="468"/>
      <c r="G18" s="457"/>
      <c r="H18" s="458"/>
      <c r="I18" s="458"/>
      <c r="J18" s="458"/>
      <c r="K18" s="458"/>
      <c r="L18" s="458"/>
      <c r="M18" s="458"/>
      <c r="N18" s="458"/>
      <c r="O18" s="458"/>
      <c r="P18" s="458"/>
      <c r="Q18" s="458"/>
      <c r="R18" s="147"/>
      <c r="S18" s="146"/>
      <c r="T18" s="146"/>
      <c r="U18" s="146"/>
      <c r="V18" s="146"/>
      <c r="W18" s="146"/>
      <c r="X18" s="146"/>
      <c r="Y18" s="146"/>
      <c r="Z18" s="146"/>
    </row>
    <row r="19" spans="1:26" x14ac:dyDescent="0.2">
      <c r="A19" s="455"/>
      <c r="B19" s="456"/>
      <c r="C19" s="111"/>
      <c r="D19" s="482"/>
      <c r="E19" s="467"/>
      <c r="F19" s="468"/>
      <c r="G19" s="457"/>
      <c r="H19" s="458"/>
      <c r="I19" s="458"/>
      <c r="J19" s="458"/>
      <c r="K19" s="458"/>
      <c r="L19" s="458"/>
      <c r="M19" s="458"/>
      <c r="N19" s="458"/>
      <c r="O19" s="458"/>
      <c r="P19" s="458"/>
      <c r="Q19" s="458"/>
      <c r="R19" s="147"/>
      <c r="S19" s="146"/>
      <c r="T19" s="146"/>
      <c r="U19" s="146"/>
      <c r="V19" s="146"/>
      <c r="W19" s="146"/>
      <c r="X19" s="146"/>
      <c r="Y19" s="146"/>
      <c r="Z19" s="146"/>
    </row>
    <row r="20" spans="1:26" x14ac:dyDescent="0.2">
      <c r="A20" s="483" t="s">
        <v>27</v>
      </c>
      <c r="B20" s="484"/>
      <c r="C20" s="484"/>
      <c r="D20" s="484"/>
      <c r="E20" s="484"/>
      <c r="F20" s="484"/>
      <c r="G20" s="484"/>
      <c r="H20" s="484"/>
      <c r="I20" s="484"/>
      <c r="J20" s="484"/>
      <c r="K20" s="484"/>
      <c r="L20" s="484"/>
      <c r="M20" s="484"/>
      <c r="N20" s="484"/>
      <c r="O20" s="484"/>
      <c r="P20" s="484"/>
      <c r="Q20" s="484"/>
      <c r="R20" s="147"/>
      <c r="S20" s="146"/>
      <c r="T20" s="146"/>
      <c r="U20" s="146"/>
      <c r="V20" s="146"/>
      <c r="W20" s="146"/>
      <c r="X20" s="146"/>
      <c r="Y20" s="146"/>
      <c r="Z20" s="146"/>
    </row>
    <row r="21" spans="1:26" ht="12.75" customHeight="1" x14ac:dyDescent="0.2">
      <c r="A21" s="455" t="s">
        <v>31</v>
      </c>
      <c r="B21" s="456"/>
      <c r="C21" s="112">
        <v>0.2</v>
      </c>
      <c r="D21" s="466"/>
      <c r="E21" s="467"/>
      <c r="F21" s="468"/>
      <c r="G21" s="489" t="s">
        <v>150</v>
      </c>
      <c r="H21" s="490"/>
      <c r="I21" s="490"/>
      <c r="J21" s="490"/>
      <c r="K21" s="490"/>
      <c r="L21" s="490"/>
      <c r="M21" s="490"/>
      <c r="N21" s="490"/>
      <c r="O21" s="490"/>
      <c r="P21" s="490"/>
      <c r="Q21" s="490"/>
      <c r="R21" s="147"/>
      <c r="S21" s="146"/>
      <c r="T21" s="146"/>
      <c r="U21" s="146"/>
      <c r="V21" s="146"/>
      <c r="W21" s="146"/>
      <c r="X21" s="146"/>
      <c r="Y21" s="146"/>
      <c r="Z21" s="146"/>
    </row>
    <row r="22" spans="1:26" x14ac:dyDescent="0.2">
      <c r="A22" s="455" t="s">
        <v>32</v>
      </c>
      <c r="B22" s="456"/>
      <c r="C22" s="113">
        <v>2.5000000000000001E-2</v>
      </c>
      <c r="D22" s="466"/>
      <c r="E22" s="467"/>
      <c r="F22" s="468"/>
      <c r="G22" s="489"/>
      <c r="H22" s="490"/>
      <c r="I22" s="490"/>
      <c r="J22" s="490"/>
      <c r="K22" s="490"/>
      <c r="L22" s="490"/>
      <c r="M22" s="490"/>
      <c r="N22" s="490"/>
      <c r="O22" s="490"/>
      <c r="P22" s="490"/>
      <c r="Q22" s="490"/>
      <c r="R22" s="147"/>
      <c r="S22" s="146"/>
      <c r="T22" s="146"/>
      <c r="U22" s="146"/>
      <c r="V22" s="146"/>
      <c r="W22" s="146"/>
      <c r="X22" s="146"/>
      <c r="Y22" s="146"/>
      <c r="Z22" s="146"/>
    </row>
    <row r="23" spans="1:26" x14ac:dyDescent="0.2">
      <c r="A23" s="455" t="s">
        <v>33</v>
      </c>
      <c r="B23" s="456"/>
      <c r="C23" s="112"/>
      <c r="D23" s="466"/>
      <c r="E23" s="467"/>
      <c r="F23" s="468"/>
      <c r="G23" s="489"/>
      <c r="H23" s="490"/>
      <c r="I23" s="490"/>
      <c r="J23" s="490"/>
      <c r="K23" s="490"/>
      <c r="L23" s="490"/>
      <c r="M23" s="490"/>
      <c r="N23" s="490"/>
      <c r="O23" s="490"/>
      <c r="P23" s="490"/>
      <c r="Q23" s="490"/>
      <c r="R23" s="147"/>
      <c r="S23" s="146"/>
      <c r="T23" s="146"/>
      <c r="U23" s="146"/>
      <c r="V23" s="146"/>
      <c r="W23" s="146"/>
      <c r="X23" s="146"/>
      <c r="Y23" s="146"/>
      <c r="Z23" s="146"/>
    </row>
    <row r="24" spans="1:26" x14ac:dyDescent="0.2">
      <c r="A24" s="455" t="s">
        <v>34</v>
      </c>
      <c r="B24" s="456"/>
      <c r="C24" s="114">
        <v>1.4999999999999999E-2</v>
      </c>
      <c r="D24" s="466"/>
      <c r="E24" s="467"/>
      <c r="F24" s="468"/>
      <c r="G24" s="489"/>
      <c r="H24" s="490"/>
      <c r="I24" s="490"/>
      <c r="J24" s="490"/>
      <c r="K24" s="490"/>
      <c r="L24" s="490"/>
      <c r="M24" s="490"/>
      <c r="N24" s="490"/>
      <c r="O24" s="490"/>
      <c r="P24" s="490"/>
      <c r="Q24" s="490"/>
      <c r="R24" s="147"/>
      <c r="S24" s="146"/>
      <c r="T24" s="146"/>
      <c r="U24" s="146"/>
      <c r="V24" s="146"/>
      <c r="W24" s="146"/>
      <c r="X24" s="146"/>
      <c r="Y24" s="146"/>
      <c r="Z24" s="146"/>
    </row>
    <row r="25" spans="1:26" x14ac:dyDescent="0.2">
      <c r="A25" s="455" t="s">
        <v>35</v>
      </c>
      <c r="B25" s="456"/>
      <c r="C25" s="112">
        <v>0.01</v>
      </c>
      <c r="D25" s="466"/>
      <c r="E25" s="467"/>
      <c r="F25" s="468"/>
      <c r="G25" s="489"/>
      <c r="H25" s="490"/>
      <c r="I25" s="490"/>
      <c r="J25" s="490"/>
      <c r="K25" s="490"/>
      <c r="L25" s="490"/>
      <c r="M25" s="490"/>
      <c r="N25" s="490"/>
      <c r="O25" s="490"/>
      <c r="P25" s="490"/>
      <c r="Q25" s="490"/>
      <c r="R25" s="147"/>
      <c r="S25" s="146"/>
      <c r="T25" s="146"/>
      <c r="U25" s="146"/>
      <c r="V25" s="146"/>
      <c r="W25" s="146"/>
      <c r="X25" s="146"/>
      <c r="Y25" s="146"/>
      <c r="Z25" s="146"/>
    </row>
    <row r="26" spans="1:26" x14ac:dyDescent="0.2">
      <c r="A26" s="455" t="s">
        <v>1</v>
      </c>
      <c r="B26" s="456"/>
      <c r="C26" s="112">
        <v>6.0000000000000001E-3</v>
      </c>
      <c r="D26" s="466"/>
      <c r="E26" s="467"/>
      <c r="F26" s="468"/>
      <c r="G26" s="489"/>
      <c r="H26" s="490"/>
      <c r="I26" s="490"/>
      <c r="J26" s="490"/>
      <c r="K26" s="490"/>
      <c r="L26" s="490"/>
      <c r="M26" s="490"/>
      <c r="N26" s="490"/>
      <c r="O26" s="490"/>
      <c r="P26" s="490"/>
      <c r="Q26" s="490"/>
      <c r="R26" s="147"/>
      <c r="S26" s="146"/>
      <c r="T26" s="146"/>
      <c r="U26" s="146"/>
      <c r="V26" s="146"/>
      <c r="W26" s="146"/>
      <c r="X26" s="146"/>
      <c r="Y26" s="146"/>
      <c r="Z26" s="146"/>
    </row>
    <row r="27" spans="1:26" x14ac:dyDescent="0.2">
      <c r="A27" s="455" t="s">
        <v>2</v>
      </c>
      <c r="B27" s="456"/>
      <c r="C27" s="112">
        <v>2E-3</v>
      </c>
      <c r="D27" s="466"/>
      <c r="E27" s="467"/>
      <c r="F27" s="468"/>
      <c r="G27" s="489"/>
      <c r="H27" s="490"/>
      <c r="I27" s="490"/>
      <c r="J27" s="490"/>
      <c r="K27" s="490"/>
      <c r="L27" s="490"/>
      <c r="M27" s="490"/>
      <c r="N27" s="490"/>
      <c r="O27" s="490"/>
      <c r="P27" s="490"/>
      <c r="Q27" s="490"/>
      <c r="R27" s="147"/>
      <c r="S27" s="146"/>
      <c r="T27" s="146"/>
      <c r="U27" s="146"/>
      <c r="V27" s="146"/>
      <c r="W27" s="146"/>
      <c r="X27" s="146"/>
      <c r="Y27" s="146"/>
      <c r="Z27" s="146"/>
    </row>
    <row r="28" spans="1:26" x14ac:dyDescent="0.2">
      <c r="A28" s="487" t="s">
        <v>3</v>
      </c>
      <c r="B28" s="488"/>
      <c r="C28" s="115">
        <v>0.08</v>
      </c>
      <c r="D28" s="466"/>
      <c r="E28" s="467"/>
      <c r="F28" s="468"/>
      <c r="G28" s="489"/>
      <c r="H28" s="490"/>
      <c r="I28" s="490"/>
      <c r="J28" s="490"/>
      <c r="K28" s="490"/>
      <c r="L28" s="490"/>
      <c r="M28" s="490"/>
      <c r="N28" s="490"/>
      <c r="O28" s="490"/>
      <c r="P28" s="490"/>
      <c r="Q28" s="490"/>
      <c r="R28" s="147"/>
      <c r="S28" s="146"/>
      <c r="T28" s="146"/>
      <c r="U28" s="146"/>
      <c r="V28" s="146"/>
      <c r="W28" s="146"/>
      <c r="X28" s="146"/>
      <c r="Y28" s="146"/>
      <c r="Z28" s="146"/>
    </row>
    <row r="29" spans="1:26" x14ac:dyDescent="0.2">
      <c r="A29" s="409" t="s">
        <v>0</v>
      </c>
      <c r="B29" s="411"/>
      <c r="C29" s="116">
        <f>SUM(C21:C28)</f>
        <v>0.33800000000000002</v>
      </c>
      <c r="D29" s="466"/>
      <c r="E29" s="467"/>
      <c r="F29" s="468"/>
      <c r="G29" s="489"/>
      <c r="H29" s="490"/>
      <c r="I29" s="490"/>
      <c r="J29" s="490"/>
      <c r="K29" s="490"/>
      <c r="L29" s="490"/>
      <c r="M29" s="490"/>
      <c r="N29" s="490"/>
      <c r="O29" s="490"/>
      <c r="P29" s="490"/>
      <c r="Q29" s="490"/>
      <c r="R29" s="147"/>
      <c r="S29" s="146"/>
      <c r="T29" s="146"/>
      <c r="U29" s="146"/>
      <c r="V29" s="146"/>
      <c r="W29" s="146"/>
      <c r="X29" s="146"/>
      <c r="Y29" s="146"/>
      <c r="Z29" s="146"/>
    </row>
    <row r="30" spans="1:26" x14ac:dyDescent="0.2">
      <c r="A30" s="483" t="s">
        <v>38</v>
      </c>
      <c r="B30" s="484"/>
      <c r="C30" s="484"/>
      <c r="D30" s="484"/>
      <c r="E30" s="484"/>
      <c r="F30" s="484"/>
      <c r="G30" s="484"/>
      <c r="H30" s="484"/>
      <c r="I30" s="484"/>
      <c r="J30" s="484"/>
      <c r="K30" s="484"/>
      <c r="L30" s="484"/>
      <c r="M30" s="484"/>
      <c r="N30" s="484"/>
      <c r="O30" s="484"/>
      <c r="P30" s="484"/>
      <c r="Q30" s="484"/>
      <c r="R30" s="147"/>
      <c r="S30" s="146"/>
      <c r="T30" s="146"/>
      <c r="U30" s="146"/>
      <c r="V30" s="146"/>
      <c r="W30" s="146"/>
      <c r="X30" s="146"/>
      <c r="Y30" s="146"/>
      <c r="Z30" s="146"/>
    </row>
    <row r="31" spans="1:26" ht="12.75" customHeight="1" x14ac:dyDescent="0.2">
      <c r="A31" s="485" t="s">
        <v>137</v>
      </c>
      <c r="B31" s="486"/>
      <c r="C31" s="106">
        <v>8.5500000000000007</v>
      </c>
      <c r="D31" s="466" t="s">
        <v>136</v>
      </c>
      <c r="E31" s="467"/>
      <c r="F31" s="468"/>
      <c r="G31" s="469" t="s">
        <v>239</v>
      </c>
      <c r="H31" s="470"/>
      <c r="I31" s="470"/>
      <c r="J31" s="470"/>
      <c r="K31" s="470"/>
      <c r="L31" s="470"/>
      <c r="M31" s="470"/>
      <c r="N31" s="470"/>
      <c r="O31" s="470"/>
      <c r="P31" s="470"/>
      <c r="Q31" s="471"/>
      <c r="R31" s="147"/>
      <c r="S31" s="146"/>
      <c r="T31" s="146"/>
      <c r="U31" s="146"/>
      <c r="V31" s="146"/>
      <c r="W31" s="146"/>
      <c r="X31" s="146"/>
      <c r="Y31" s="146"/>
      <c r="Z31" s="146"/>
    </row>
    <row r="32" spans="1:26" x14ac:dyDescent="0.2">
      <c r="A32" s="455" t="s">
        <v>139</v>
      </c>
      <c r="B32" s="456"/>
      <c r="C32" s="107"/>
      <c r="D32" s="466" t="s">
        <v>240</v>
      </c>
      <c r="E32" s="467"/>
      <c r="F32" s="468"/>
      <c r="G32" s="472"/>
      <c r="H32" s="473"/>
      <c r="I32" s="473"/>
      <c r="J32" s="473"/>
      <c r="K32" s="473"/>
      <c r="L32" s="473"/>
      <c r="M32" s="473"/>
      <c r="N32" s="473"/>
      <c r="O32" s="473"/>
      <c r="P32" s="473"/>
      <c r="Q32" s="474"/>
      <c r="R32" s="147"/>
      <c r="S32" s="146"/>
      <c r="T32" s="146"/>
      <c r="U32" s="146"/>
      <c r="V32" s="146"/>
      <c r="W32" s="146"/>
      <c r="X32" s="146"/>
      <c r="Y32" s="146"/>
      <c r="Z32" s="146"/>
    </row>
    <row r="33" spans="1:26" x14ac:dyDescent="0.2">
      <c r="A33" s="455" t="s">
        <v>138</v>
      </c>
      <c r="B33" s="456"/>
      <c r="C33" s="108"/>
      <c r="D33" s="495" t="s">
        <v>140</v>
      </c>
      <c r="E33" s="496"/>
      <c r="F33" s="497"/>
      <c r="G33" s="472"/>
      <c r="H33" s="473"/>
      <c r="I33" s="473"/>
      <c r="J33" s="473"/>
      <c r="K33" s="473"/>
      <c r="L33" s="473"/>
      <c r="M33" s="473"/>
      <c r="N33" s="473"/>
      <c r="O33" s="473"/>
      <c r="P33" s="473"/>
      <c r="Q33" s="474"/>
      <c r="R33" s="147"/>
      <c r="S33" s="146"/>
      <c r="T33" s="146"/>
      <c r="U33" s="146"/>
      <c r="V33" s="146"/>
      <c r="W33" s="146"/>
      <c r="X33" s="146"/>
      <c r="Y33" s="146"/>
      <c r="Z33" s="146"/>
    </row>
    <row r="34" spans="1:26" x14ac:dyDescent="0.2">
      <c r="A34" s="455" t="s">
        <v>141</v>
      </c>
      <c r="B34" s="456"/>
      <c r="C34" s="103"/>
      <c r="D34" s="466"/>
      <c r="E34" s="467"/>
      <c r="F34" s="468"/>
      <c r="G34" s="475"/>
      <c r="H34" s="476"/>
      <c r="I34" s="476"/>
      <c r="J34" s="476"/>
      <c r="K34" s="476"/>
      <c r="L34" s="476"/>
      <c r="M34" s="476"/>
      <c r="N34" s="476"/>
      <c r="O34" s="476"/>
      <c r="P34" s="476"/>
      <c r="Q34" s="477"/>
      <c r="R34" s="147"/>
      <c r="S34" s="146"/>
      <c r="T34" s="146"/>
      <c r="U34" s="146"/>
      <c r="V34" s="146"/>
      <c r="W34" s="146"/>
      <c r="X34" s="146"/>
      <c r="Y34" s="146"/>
      <c r="Z34" s="146"/>
    </row>
    <row r="35" spans="1:26" x14ac:dyDescent="0.2">
      <c r="A35" s="491" t="s">
        <v>43</v>
      </c>
      <c r="B35" s="492"/>
      <c r="C35" s="492"/>
      <c r="D35" s="492"/>
      <c r="E35" s="492"/>
      <c r="F35" s="492"/>
      <c r="G35" s="492"/>
      <c r="H35" s="492"/>
      <c r="I35" s="492"/>
      <c r="J35" s="492"/>
      <c r="K35" s="492"/>
      <c r="L35" s="492"/>
      <c r="M35" s="492"/>
      <c r="N35" s="492"/>
      <c r="O35" s="492"/>
      <c r="P35" s="492"/>
      <c r="Q35" s="492"/>
      <c r="R35" s="147"/>
      <c r="S35" s="146"/>
      <c r="T35" s="146"/>
      <c r="U35" s="146"/>
      <c r="V35" s="146"/>
      <c r="W35" s="146"/>
      <c r="X35" s="146"/>
      <c r="Y35" s="146"/>
      <c r="Z35" s="146"/>
    </row>
    <row r="36" spans="1:26" ht="12.75" customHeight="1" x14ac:dyDescent="0.2">
      <c r="A36" s="455" t="s">
        <v>45</v>
      </c>
      <c r="B36" s="456"/>
      <c r="C36" s="104">
        <v>4.1999999999999997E-3</v>
      </c>
      <c r="D36" s="466" t="s">
        <v>135</v>
      </c>
      <c r="E36" s="467"/>
      <c r="F36" s="468"/>
      <c r="G36" s="469" t="s">
        <v>245</v>
      </c>
      <c r="H36" s="470"/>
      <c r="I36" s="470"/>
      <c r="J36" s="470"/>
      <c r="K36" s="470"/>
      <c r="L36" s="470"/>
      <c r="M36" s="470"/>
      <c r="N36" s="470"/>
      <c r="O36" s="470"/>
      <c r="P36" s="470"/>
      <c r="Q36" s="470"/>
      <c r="R36" s="147"/>
      <c r="S36" s="146"/>
      <c r="T36" s="146"/>
      <c r="U36" s="146"/>
      <c r="V36" s="146"/>
      <c r="W36" s="146"/>
      <c r="X36" s="146"/>
      <c r="Y36" s="146"/>
      <c r="Z36" s="146"/>
    </row>
    <row r="37" spans="1:26" x14ac:dyDescent="0.2">
      <c r="A37" s="455" t="s">
        <v>46</v>
      </c>
      <c r="B37" s="456"/>
      <c r="C37" s="104">
        <f>C28*C36</f>
        <v>3.3599999999999998E-4</v>
      </c>
      <c r="D37" s="466"/>
      <c r="E37" s="467"/>
      <c r="F37" s="468"/>
      <c r="G37" s="472"/>
      <c r="H37" s="473"/>
      <c r="I37" s="473"/>
      <c r="J37" s="473"/>
      <c r="K37" s="473"/>
      <c r="L37" s="473"/>
      <c r="M37" s="473"/>
      <c r="N37" s="473"/>
      <c r="O37" s="473"/>
      <c r="P37" s="473"/>
      <c r="Q37" s="473"/>
      <c r="R37" s="147"/>
      <c r="S37" s="146"/>
      <c r="T37" s="146"/>
      <c r="U37" s="146"/>
      <c r="V37" s="146"/>
      <c r="W37" s="146"/>
      <c r="X37" s="146"/>
      <c r="Y37" s="146"/>
      <c r="Z37" s="146"/>
    </row>
    <row r="38" spans="1:26" x14ac:dyDescent="0.2">
      <c r="A38" s="455" t="s">
        <v>47</v>
      </c>
      <c r="B38" s="456"/>
      <c r="C38" s="105">
        <f>MdO!D81</f>
        <v>1.6800000000000001E-3</v>
      </c>
      <c r="D38" s="466"/>
      <c r="E38" s="467"/>
      <c r="F38" s="468"/>
      <c r="G38" s="472"/>
      <c r="H38" s="473"/>
      <c r="I38" s="473"/>
      <c r="J38" s="473"/>
      <c r="K38" s="473"/>
      <c r="L38" s="473"/>
      <c r="M38" s="473"/>
      <c r="N38" s="473"/>
      <c r="O38" s="473"/>
      <c r="P38" s="473"/>
      <c r="Q38" s="473"/>
      <c r="R38" s="147"/>
      <c r="S38" s="146"/>
      <c r="T38" s="146"/>
      <c r="U38" s="146"/>
      <c r="V38" s="146"/>
      <c r="W38" s="146"/>
      <c r="X38" s="146"/>
      <c r="Y38" s="146"/>
      <c r="Z38" s="146"/>
    </row>
    <row r="39" spans="1:26" x14ac:dyDescent="0.2">
      <c r="A39" s="487" t="s">
        <v>48</v>
      </c>
      <c r="B39" s="488"/>
      <c r="C39" s="105">
        <v>1.9400000000000001E-2</v>
      </c>
      <c r="D39" s="466"/>
      <c r="E39" s="467"/>
      <c r="F39" s="468"/>
      <c r="G39" s="472"/>
      <c r="H39" s="473"/>
      <c r="I39" s="473"/>
      <c r="J39" s="473"/>
      <c r="K39" s="473"/>
      <c r="L39" s="473"/>
      <c r="M39" s="473"/>
      <c r="N39" s="473"/>
      <c r="O39" s="473"/>
      <c r="P39" s="473"/>
      <c r="Q39" s="473"/>
      <c r="R39" s="147"/>
      <c r="S39" s="146"/>
      <c r="T39" s="146"/>
      <c r="U39" s="146"/>
      <c r="V39" s="146"/>
      <c r="W39" s="146"/>
      <c r="X39" s="146"/>
      <c r="Y39" s="146"/>
      <c r="Z39" s="146"/>
    </row>
    <row r="40" spans="1:26" x14ac:dyDescent="0.2">
      <c r="A40" s="455" t="s">
        <v>49</v>
      </c>
      <c r="B40" s="456"/>
      <c r="C40" s="105">
        <f>C29*C39</f>
        <v>6.5572000000000009E-3</v>
      </c>
      <c r="D40" s="466"/>
      <c r="E40" s="467"/>
      <c r="F40" s="468"/>
      <c r="G40" s="472"/>
      <c r="H40" s="473"/>
      <c r="I40" s="473"/>
      <c r="J40" s="473"/>
      <c r="K40" s="473"/>
      <c r="L40" s="473"/>
      <c r="M40" s="473"/>
      <c r="N40" s="473"/>
      <c r="O40" s="473"/>
      <c r="P40" s="473"/>
      <c r="Q40" s="473"/>
      <c r="R40" s="147"/>
      <c r="S40" s="146"/>
      <c r="T40" s="146"/>
      <c r="U40" s="146"/>
      <c r="V40" s="146"/>
      <c r="W40" s="146"/>
      <c r="X40" s="146"/>
      <c r="Y40" s="146"/>
      <c r="Z40" s="146"/>
    </row>
    <row r="41" spans="1:26" x14ac:dyDescent="0.2">
      <c r="A41" s="455" t="s">
        <v>50</v>
      </c>
      <c r="B41" s="456"/>
      <c r="C41" s="105">
        <f>MdO!D84</f>
        <v>7.7600000000000004E-3</v>
      </c>
      <c r="D41" s="466"/>
      <c r="E41" s="467"/>
      <c r="F41" s="468"/>
      <c r="G41" s="472"/>
      <c r="H41" s="473"/>
      <c r="I41" s="473"/>
      <c r="J41" s="473"/>
      <c r="K41" s="473"/>
      <c r="L41" s="473"/>
      <c r="M41" s="473"/>
      <c r="N41" s="473"/>
      <c r="O41" s="473"/>
      <c r="P41" s="473"/>
      <c r="Q41" s="473"/>
      <c r="R41" s="147"/>
      <c r="S41" s="146"/>
      <c r="T41" s="146"/>
      <c r="U41" s="146"/>
      <c r="V41" s="146"/>
      <c r="W41" s="146"/>
      <c r="X41" s="146"/>
      <c r="Y41" s="146"/>
      <c r="Z41" s="146"/>
    </row>
    <row r="42" spans="1:26" x14ac:dyDescent="0.2">
      <c r="A42" s="487"/>
      <c r="B42" s="488"/>
      <c r="C42" s="105"/>
      <c r="D42" s="466"/>
      <c r="E42" s="467"/>
      <c r="F42" s="468"/>
      <c r="G42" s="472"/>
      <c r="H42" s="473"/>
      <c r="I42" s="473"/>
      <c r="J42" s="473"/>
      <c r="K42" s="473"/>
      <c r="L42" s="473"/>
      <c r="M42" s="473"/>
      <c r="N42" s="473"/>
      <c r="O42" s="473"/>
      <c r="P42" s="473"/>
      <c r="Q42" s="473"/>
      <c r="R42" s="147"/>
      <c r="S42" s="146"/>
      <c r="T42" s="146"/>
      <c r="U42" s="146"/>
      <c r="V42" s="146"/>
      <c r="W42" s="146"/>
      <c r="X42" s="146"/>
      <c r="Y42" s="146"/>
      <c r="Z42" s="146"/>
    </row>
    <row r="43" spans="1:26" x14ac:dyDescent="0.2">
      <c r="A43" s="487"/>
      <c r="B43" s="488"/>
      <c r="C43" s="105"/>
      <c r="D43" s="466"/>
      <c r="E43" s="467"/>
      <c r="F43" s="468"/>
      <c r="G43" s="472"/>
      <c r="H43" s="473"/>
      <c r="I43" s="473"/>
      <c r="J43" s="473"/>
      <c r="K43" s="473"/>
      <c r="L43" s="473"/>
      <c r="M43" s="473"/>
      <c r="N43" s="473"/>
      <c r="O43" s="473"/>
      <c r="P43" s="473"/>
      <c r="Q43" s="473"/>
      <c r="R43" s="147"/>
      <c r="S43" s="146"/>
      <c r="T43" s="146"/>
      <c r="U43" s="146"/>
      <c r="V43" s="146"/>
      <c r="W43" s="146"/>
      <c r="X43" s="146"/>
      <c r="Y43" s="146"/>
      <c r="Z43" s="146"/>
    </row>
    <row r="44" spans="1:26" x14ac:dyDescent="0.2">
      <c r="A44" s="487"/>
      <c r="B44" s="488"/>
      <c r="C44" s="105"/>
      <c r="D44" s="466"/>
      <c r="E44" s="467"/>
      <c r="F44" s="468"/>
      <c r="G44" s="475"/>
      <c r="H44" s="476"/>
      <c r="I44" s="476"/>
      <c r="J44" s="476"/>
      <c r="K44" s="476"/>
      <c r="L44" s="476"/>
      <c r="M44" s="476"/>
      <c r="N44" s="476"/>
      <c r="O44" s="476"/>
      <c r="P44" s="476"/>
      <c r="Q44" s="476"/>
      <c r="R44" s="147"/>
      <c r="S44" s="146"/>
      <c r="T44" s="146"/>
      <c r="U44" s="146"/>
      <c r="V44" s="146"/>
      <c r="W44" s="146"/>
      <c r="X44" s="146"/>
      <c r="Y44" s="146"/>
      <c r="Z44" s="146"/>
    </row>
    <row r="45" spans="1:26" x14ac:dyDescent="0.2">
      <c r="A45" s="491" t="s">
        <v>51</v>
      </c>
      <c r="B45" s="492"/>
      <c r="C45" s="492"/>
      <c r="D45" s="492"/>
      <c r="E45" s="492"/>
      <c r="F45" s="492"/>
      <c r="G45" s="492"/>
      <c r="H45" s="492"/>
      <c r="I45" s="492"/>
      <c r="J45" s="492"/>
      <c r="K45" s="492"/>
      <c r="L45" s="492"/>
      <c r="M45" s="492"/>
      <c r="N45" s="492"/>
      <c r="O45" s="492"/>
      <c r="P45" s="492"/>
      <c r="Q45" s="492"/>
      <c r="R45" s="147"/>
      <c r="S45" s="146"/>
      <c r="T45" s="146"/>
      <c r="U45" s="146"/>
      <c r="V45" s="146"/>
      <c r="W45" s="146"/>
      <c r="X45" s="146"/>
      <c r="Y45" s="146"/>
      <c r="Z45" s="146"/>
    </row>
    <row r="46" spans="1:26" x14ac:dyDescent="0.2">
      <c r="A46" s="493" t="s">
        <v>81</v>
      </c>
      <c r="B46" s="494"/>
      <c r="C46" s="494"/>
      <c r="D46" s="494"/>
      <c r="E46" s="494"/>
      <c r="F46" s="494"/>
      <c r="G46" s="494"/>
      <c r="H46" s="494"/>
      <c r="I46" s="494"/>
      <c r="J46" s="494"/>
      <c r="K46" s="494"/>
      <c r="L46" s="494"/>
      <c r="M46" s="494"/>
      <c r="N46" s="494"/>
      <c r="O46" s="494"/>
      <c r="P46" s="494"/>
      <c r="Q46" s="494"/>
      <c r="R46" s="147"/>
      <c r="S46" s="146"/>
      <c r="T46" s="146"/>
      <c r="U46" s="146"/>
      <c r="V46" s="146"/>
      <c r="W46" s="146"/>
      <c r="X46" s="146"/>
      <c r="Y46" s="146"/>
      <c r="Z46" s="146"/>
    </row>
    <row r="47" spans="1:26" x14ac:dyDescent="0.2">
      <c r="A47" s="455" t="s">
        <v>75</v>
      </c>
      <c r="B47" s="456"/>
      <c r="C47" s="105">
        <f>MdO!D93</f>
        <v>0</v>
      </c>
      <c r="D47" s="466"/>
      <c r="E47" s="467"/>
      <c r="F47" s="468"/>
      <c r="G47" s="469" t="s">
        <v>244</v>
      </c>
      <c r="H47" s="470"/>
      <c r="I47" s="470"/>
      <c r="J47" s="470"/>
      <c r="K47" s="470"/>
      <c r="L47" s="470"/>
      <c r="M47" s="470"/>
      <c r="N47" s="470"/>
      <c r="O47" s="470"/>
      <c r="P47" s="470"/>
      <c r="Q47" s="470"/>
      <c r="R47" s="147"/>
      <c r="S47" s="146"/>
      <c r="T47" s="146"/>
      <c r="U47" s="146"/>
      <c r="V47" s="146"/>
      <c r="W47" s="146"/>
      <c r="X47" s="146"/>
      <c r="Y47" s="146"/>
      <c r="Z47" s="146"/>
    </row>
    <row r="48" spans="1:26" x14ac:dyDescent="0.2">
      <c r="A48" s="455" t="s">
        <v>76</v>
      </c>
      <c r="B48" s="456"/>
      <c r="C48" s="105">
        <f>MdO!D94</f>
        <v>0</v>
      </c>
      <c r="D48" s="466"/>
      <c r="E48" s="467"/>
      <c r="F48" s="468"/>
      <c r="G48" s="472"/>
      <c r="H48" s="473"/>
      <c r="I48" s="473"/>
      <c r="J48" s="473"/>
      <c r="K48" s="473"/>
      <c r="L48" s="473"/>
      <c r="M48" s="473"/>
      <c r="N48" s="473"/>
      <c r="O48" s="473"/>
      <c r="P48" s="473"/>
      <c r="Q48" s="473"/>
      <c r="R48" s="147"/>
      <c r="S48" s="146"/>
      <c r="T48" s="146"/>
      <c r="U48" s="146"/>
      <c r="V48" s="146"/>
      <c r="W48" s="146"/>
      <c r="X48" s="146"/>
      <c r="Y48" s="146"/>
      <c r="Z48" s="146"/>
    </row>
    <row r="49" spans="1:26" x14ac:dyDescent="0.2">
      <c r="A49" s="455" t="s">
        <v>77</v>
      </c>
      <c r="B49" s="456"/>
      <c r="C49" s="105">
        <f>MdO!D95</f>
        <v>0</v>
      </c>
      <c r="D49" s="466"/>
      <c r="E49" s="467"/>
      <c r="F49" s="468"/>
      <c r="G49" s="472"/>
      <c r="H49" s="473"/>
      <c r="I49" s="473"/>
      <c r="J49" s="473"/>
      <c r="K49" s="473"/>
      <c r="L49" s="473"/>
      <c r="M49" s="473"/>
      <c r="N49" s="473"/>
      <c r="O49" s="473"/>
      <c r="P49" s="473"/>
      <c r="Q49" s="473"/>
      <c r="R49" s="147"/>
      <c r="S49" s="146"/>
      <c r="T49" s="146"/>
      <c r="U49" s="146"/>
      <c r="V49" s="146"/>
      <c r="W49" s="146"/>
      <c r="X49" s="146"/>
      <c r="Y49" s="146"/>
      <c r="Z49" s="146"/>
    </row>
    <row r="50" spans="1:26" x14ac:dyDescent="0.2">
      <c r="A50" s="455" t="s">
        <v>78</v>
      </c>
      <c r="B50" s="456"/>
      <c r="C50" s="105">
        <f>MdO!D96</f>
        <v>0</v>
      </c>
      <c r="D50" s="466"/>
      <c r="E50" s="467"/>
      <c r="F50" s="468"/>
      <c r="G50" s="472"/>
      <c r="H50" s="473"/>
      <c r="I50" s="473"/>
      <c r="J50" s="473"/>
      <c r="K50" s="473"/>
      <c r="L50" s="473"/>
      <c r="M50" s="473"/>
      <c r="N50" s="473"/>
      <c r="O50" s="473"/>
      <c r="P50" s="473"/>
      <c r="Q50" s="473"/>
      <c r="R50" s="147"/>
      <c r="S50" s="146"/>
      <c r="T50" s="146"/>
      <c r="U50" s="146"/>
      <c r="V50" s="146"/>
      <c r="W50" s="146"/>
      <c r="X50" s="146"/>
      <c r="Y50" s="146"/>
      <c r="Z50" s="146"/>
    </row>
    <row r="51" spans="1:26" x14ac:dyDescent="0.2">
      <c r="A51" s="455" t="s">
        <v>79</v>
      </c>
      <c r="B51" s="456"/>
      <c r="C51" s="105">
        <f>MdO!D97</f>
        <v>0</v>
      </c>
      <c r="D51" s="466"/>
      <c r="E51" s="467"/>
      <c r="F51" s="468"/>
      <c r="G51" s="472"/>
      <c r="H51" s="473"/>
      <c r="I51" s="473"/>
      <c r="J51" s="473"/>
      <c r="K51" s="473"/>
      <c r="L51" s="473"/>
      <c r="M51" s="473"/>
      <c r="N51" s="473"/>
      <c r="O51" s="473"/>
      <c r="P51" s="473"/>
      <c r="Q51" s="473"/>
      <c r="R51" s="147"/>
      <c r="S51" s="146"/>
      <c r="T51" s="146"/>
      <c r="U51" s="146"/>
      <c r="V51" s="146"/>
      <c r="W51" s="146"/>
      <c r="X51" s="146"/>
      <c r="Y51" s="146"/>
      <c r="Z51" s="146"/>
    </row>
    <row r="52" spans="1:26" x14ac:dyDescent="0.2">
      <c r="A52" s="455"/>
      <c r="B52" s="456"/>
      <c r="C52" s="105"/>
      <c r="D52" s="466"/>
      <c r="E52" s="467"/>
      <c r="F52" s="468"/>
      <c r="G52" s="472"/>
      <c r="H52" s="473"/>
      <c r="I52" s="473"/>
      <c r="J52" s="473"/>
      <c r="K52" s="473"/>
      <c r="L52" s="473"/>
      <c r="M52" s="473"/>
      <c r="N52" s="473"/>
      <c r="O52" s="473"/>
      <c r="P52" s="473"/>
      <c r="Q52" s="473"/>
      <c r="R52" s="147"/>
      <c r="S52" s="146"/>
      <c r="T52" s="146"/>
      <c r="U52" s="146"/>
      <c r="V52" s="146"/>
      <c r="W52" s="146"/>
      <c r="X52" s="146"/>
      <c r="Y52" s="146"/>
      <c r="Z52" s="146"/>
    </row>
    <row r="53" spans="1:26" x14ac:dyDescent="0.2">
      <c r="A53" s="455"/>
      <c r="B53" s="456"/>
      <c r="C53" s="105"/>
      <c r="D53" s="466"/>
      <c r="E53" s="467"/>
      <c r="F53" s="468"/>
      <c r="G53" s="475"/>
      <c r="H53" s="476"/>
      <c r="I53" s="476"/>
      <c r="J53" s="476"/>
      <c r="K53" s="476"/>
      <c r="L53" s="476"/>
      <c r="M53" s="476"/>
      <c r="N53" s="476"/>
      <c r="O53" s="476"/>
      <c r="P53" s="476"/>
      <c r="Q53" s="476"/>
      <c r="R53" s="147"/>
      <c r="S53" s="146"/>
      <c r="T53" s="146"/>
      <c r="U53" s="146"/>
      <c r="V53" s="146"/>
      <c r="W53" s="146"/>
      <c r="X53" s="146"/>
      <c r="Y53" s="146"/>
      <c r="Z53" s="146"/>
    </row>
    <row r="54" spans="1:26" x14ac:dyDescent="0.2">
      <c r="A54" s="491" t="s">
        <v>56</v>
      </c>
      <c r="B54" s="492"/>
      <c r="C54" s="492"/>
      <c r="D54" s="492"/>
      <c r="E54" s="492"/>
      <c r="F54" s="492"/>
      <c r="G54" s="492"/>
      <c r="H54" s="492"/>
      <c r="I54" s="492"/>
      <c r="J54" s="492"/>
      <c r="K54" s="492"/>
      <c r="L54" s="492"/>
      <c r="M54" s="492"/>
      <c r="N54" s="492"/>
      <c r="O54" s="492"/>
      <c r="P54" s="492"/>
      <c r="Q54" s="492"/>
      <c r="R54" s="147"/>
      <c r="S54" s="146"/>
      <c r="T54" s="146"/>
      <c r="U54" s="146"/>
      <c r="V54" s="146"/>
      <c r="W54" s="146"/>
      <c r="X54" s="146"/>
      <c r="Y54" s="146"/>
      <c r="Z54" s="146"/>
    </row>
    <row r="55" spans="1:26" x14ac:dyDescent="0.2">
      <c r="A55" s="455" t="s">
        <v>120</v>
      </c>
      <c r="B55" s="456"/>
      <c r="C55" s="105"/>
      <c r="D55" s="466"/>
      <c r="E55" s="467"/>
      <c r="F55" s="468"/>
      <c r="G55" s="469" t="s">
        <v>235</v>
      </c>
      <c r="H55" s="470"/>
      <c r="I55" s="470"/>
      <c r="J55" s="470"/>
      <c r="K55" s="470"/>
      <c r="L55" s="470"/>
      <c r="M55" s="470"/>
      <c r="N55" s="470"/>
      <c r="O55" s="470"/>
      <c r="P55" s="470"/>
      <c r="Q55" s="470"/>
      <c r="R55" s="147"/>
      <c r="S55" s="146"/>
      <c r="T55" s="146"/>
      <c r="U55" s="146"/>
      <c r="V55" s="146"/>
      <c r="W55" s="146"/>
      <c r="X55" s="146"/>
      <c r="Y55" s="146"/>
      <c r="Z55" s="146"/>
    </row>
    <row r="56" spans="1:26" x14ac:dyDescent="0.2">
      <c r="A56" s="455" t="s">
        <v>20</v>
      </c>
      <c r="B56" s="456"/>
      <c r="C56" s="105"/>
      <c r="D56" s="466"/>
      <c r="E56" s="467"/>
      <c r="F56" s="468"/>
      <c r="G56" s="472"/>
      <c r="H56" s="473"/>
      <c r="I56" s="473"/>
      <c r="J56" s="473"/>
      <c r="K56" s="473"/>
      <c r="L56" s="473"/>
      <c r="M56" s="473"/>
      <c r="N56" s="473"/>
      <c r="O56" s="473"/>
      <c r="P56" s="473"/>
      <c r="Q56" s="473"/>
      <c r="R56" s="147"/>
      <c r="S56" s="146"/>
      <c r="T56" s="146"/>
      <c r="U56" s="146"/>
      <c r="V56" s="146"/>
      <c r="W56" s="146"/>
      <c r="X56" s="146"/>
      <c r="Y56" s="146"/>
      <c r="Z56" s="146"/>
    </row>
    <row r="57" spans="1:26" x14ac:dyDescent="0.2">
      <c r="A57" s="455"/>
      <c r="B57" s="456"/>
      <c r="C57" s="105"/>
      <c r="D57" s="466"/>
      <c r="E57" s="467"/>
      <c r="F57" s="468"/>
      <c r="G57" s="475"/>
      <c r="H57" s="476"/>
      <c r="I57" s="476"/>
      <c r="J57" s="476"/>
      <c r="K57" s="476"/>
      <c r="L57" s="476"/>
      <c r="M57" s="476"/>
      <c r="N57" s="476"/>
      <c r="O57" s="476"/>
      <c r="P57" s="476"/>
      <c r="Q57" s="476"/>
      <c r="R57" s="147"/>
      <c r="S57" s="146"/>
      <c r="T57" s="146"/>
      <c r="U57" s="146"/>
      <c r="V57" s="146"/>
      <c r="W57" s="146"/>
      <c r="X57" s="146"/>
      <c r="Y57" s="146"/>
      <c r="Z57" s="146"/>
    </row>
    <row r="58" spans="1:26" x14ac:dyDescent="0.2">
      <c r="A58" s="455"/>
      <c r="B58" s="456"/>
      <c r="C58" s="105"/>
      <c r="D58" s="466"/>
      <c r="E58" s="467"/>
      <c r="F58" s="468"/>
      <c r="G58" s="500"/>
      <c r="H58" s="501"/>
      <c r="I58" s="501"/>
      <c r="J58" s="501"/>
      <c r="K58" s="501"/>
      <c r="L58" s="501"/>
      <c r="M58" s="501"/>
      <c r="N58" s="501"/>
      <c r="O58" s="501"/>
      <c r="P58" s="501"/>
      <c r="Q58" s="501"/>
      <c r="R58" s="147"/>
      <c r="S58" s="146"/>
      <c r="T58" s="146"/>
      <c r="U58" s="146"/>
      <c r="V58" s="146"/>
      <c r="W58" s="146"/>
      <c r="X58" s="146"/>
      <c r="Y58" s="146"/>
      <c r="Z58" s="146"/>
    </row>
    <row r="59" spans="1:26" x14ac:dyDescent="0.2">
      <c r="A59" s="491" t="s">
        <v>57</v>
      </c>
      <c r="B59" s="492"/>
      <c r="C59" s="492"/>
      <c r="D59" s="492"/>
      <c r="E59" s="492"/>
      <c r="F59" s="492"/>
      <c r="G59" s="492"/>
      <c r="H59" s="492"/>
      <c r="I59" s="492"/>
      <c r="J59" s="492"/>
      <c r="K59" s="492"/>
      <c r="L59" s="492"/>
      <c r="M59" s="492"/>
      <c r="N59" s="492"/>
      <c r="O59" s="492"/>
      <c r="P59" s="492"/>
      <c r="Q59" s="492"/>
      <c r="R59" s="147"/>
      <c r="S59" s="146"/>
      <c r="T59" s="146"/>
      <c r="U59" s="146"/>
      <c r="V59" s="146"/>
      <c r="W59" s="146"/>
      <c r="X59" s="146"/>
      <c r="Y59" s="146"/>
      <c r="Z59" s="146"/>
    </row>
    <row r="60" spans="1:26" ht="12.75" customHeight="1" x14ac:dyDescent="0.2">
      <c r="A60" s="455" t="s">
        <v>6</v>
      </c>
      <c r="B60" s="456"/>
      <c r="C60" s="105"/>
      <c r="D60" s="466"/>
      <c r="E60" s="467"/>
      <c r="F60" s="468"/>
      <c r="G60" s="469" t="s">
        <v>151</v>
      </c>
      <c r="H60" s="470"/>
      <c r="I60" s="470"/>
      <c r="J60" s="470"/>
      <c r="K60" s="470"/>
      <c r="L60" s="470"/>
      <c r="M60" s="470"/>
      <c r="N60" s="470"/>
      <c r="O60" s="470"/>
      <c r="P60" s="470"/>
      <c r="Q60" s="470"/>
      <c r="R60" s="147"/>
      <c r="S60" s="146"/>
      <c r="T60" s="146"/>
      <c r="U60" s="146"/>
      <c r="V60" s="146"/>
      <c r="W60" s="146"/>
      <c r="X60" s="146"/>
      <c r="Y60" s="146"/>
      <c r="Z60" s="146"/>
    </row>
    <row r="61" spans="1:26" x14ac:dyDescent="0.2">
      <c r="A61" s="455" t="s">
        <v>8</v>
      </c>
      <c r="B61" s="456"/>
      <c r="C61" s="105"/>
      <c r="D61" s="466"/>
      <c r="E61" s="467"/>
      <c r="F61" s="468"/>
      <c r="G61" s="472"/>
      <c r="H61" s="473"/>
      <c r="I61" s="473"/>
      <c r="J61" s="473"/>
      <c r="K61" s="473"/>
      <c r="L61" s="473"/>
      <c r="M61" s="473"/>
      <c r="N61" s="473"/>
      <c r="O61" s="473"/>
      <c r="P61" s="473"/>
      <c r="Q61" s="473"/>
      <c r="R61" s="147"/>
      <c r="S61" s="146"/>
      <c r="T61" s="146"/>
      <c r="U61" s="146"/>
      <c r="V61" s="146"/>
      <c r="W61" s="146"/>
      <c r="X61" s="146"/>
      <c r="Y61" s="146"/>
      <c r="Z61" s="146"/>
    </row>
    <row r="62" spans="1:26" x14ac:dyDescent="0.2">
      <c r="A62" s="455" t="s">
        <v>142</v>
      </c>
      <c r="B62" s="456"/>
      <c r="C62" s="105"/>
      <c r="D62" s="466"/>
      <c r="E62" s="467"/>
      <c r="F62" s="468"/>
      <c r="G62" s="472"/>
      <c r="H62" s="473"/>
      <c r="I62" s="473"/>
      <c r="J62" s="473"/>
      <c r="K62" s="473"/>
      <c r="L62" s="473"/>
      <c r="M62" s="473"/>
      <c r="N62" s="473"/>
      <c r="O62" s="473"/>
      <c r="P62" s="473"/>
      <c r="Q62" s="473"/>
      <c r="R62" s="147"/>
      <c r="S62" s="146"/>
      <c r="T62" s="146"/>
      <c r="U62" s="146"/>
      <c r="V62" s="146"/>
      <c r="W62" s="146"/>
      <c r="X62" s="146"/>
      <c r="Y62" s="146"/>
      <c r="Z62" s="146"/>
    </row>
    <row r="63" spans="1:26" x14ac:dyDescent="0.2">
      <c r="A63" s="498" t="s">
        <v>98</v>
      </c>
      <c r="B63" s="499"/>
      <c r="C63" s="105"/>
      <c r="D63" s="466"/>
      <c r="E63" s="467"/>
      <c r="F63" s="468"/>
      <c r="G63" s="472"/>
      <c r="H63" s="473"/>
      <c r="I63" s="473"/>
      <c r="J63" s="473"/>
      <c r="K63" s="473"/>
      <c r="L63" s="473"/>
      <c r="M63" s="473"/>
      <c r="N63" s="473"/>
      <c r="O63" s="473"/>
      <c r="P63" s="473"/>
      <c r="Q63" s="473"/>
      <c r="R63" s="147"/>
      <c r="S63" s="146"/>
      <c r="T63" s="146"/>
      <c r="U63" s="146"/>
      <c r="V63" s="146"/>
      <c r="W63" s="146"/>
      <c r="X63" s="146"/>
      <c r="Y63" s="146"/>
      <c r="Z63" s="146"/>
    </row>
    <row r="64" spans="1:26" x14ac:dyDescent="0.2">
      <c r="A64" s="498" t="s">
        <v>99</v>
      </c>
      <c r="B64" s="499"/>
      <c r="C64" s="105"/>
      <c r="D64" s="466"/>
      <c r="E64" s="467"/>
      <c r="F64" s="468"/>
      <c r="G64" s="472"/>
      <c r="H64" s="473"/>
      <c r="I64" s="473"/>
      <c r="J64" s="473"/>
      <c r="K64" s="473"/>
      <c r="L64" s="473"/>
      <c r="M64" s="473"/>
      <c r="N64" s="473"/>
      <c r="O64" s="473"/>
      <c r="P64" s="473"/>
      <c r="Q64" s="473"/>
      <c r="R64" s="147"/>
      <c r="S64" s="146"/>
      <c r="T64" s="146"/>
      <c r="U64" s="146"/>
      <c r="V64" s="146"/>
      <c r="W64" s="146"/>
      <c r="X64" s="146"/>
      <c r="Y64" s="146"/>
      <c r="Z64" s="146"/>
    </row>
    <row r="65" spans="1:26" x14ac:dyDescent="0.2">
      <c r="A65" s="498" t="s">
        <v>100</v>
      </c>
      <c r="B65" s="499"/>
      <c r="C65" s="105"/>
      <c r="D65" s="466"/>
      <c r="E65" s="467"/>
      <c r="F65" s="468"/>
      <c r="G65" s="472"/>
      <c r="H65" s="473"/>
      <c r="I65" s="473"/>
      <c r="J65" s="473"/>
      <c r="K65" s="473"/>
      <c r="L65" s="473"/>
      <c r="M65" s="473"/>
      <c r="N65" s="473"/>
      <c r="O65" s="473"/>
      <c r="P65" s="473"/>
      <c r="Q65" s="473"/>
      <c r="R65" s="147"/>
      <c r="S65" s="146"/>
      <c r="T65" s="146"/>
      <c r="U65" s="146"/>
      <c r="V65" s="146"/>
      <c r="W65" s="146"/>
      <c r="X65" s="146"/>
      <c r="Y65" s="146"/>
      <c r="Z65" s="146"/>
    </row>
    <row r="66" spans="1:26" x14ac:dyDescent="0.2">
      <c r="A66" s="455"/>
      <c r="B66" s="456"/>
      <c r="C66" s="105"/>
      <c r="D66" s="466"/>
      <c r="E66" s="467"/>
      <c r="F66" s="468"/>
      <c r="G66" s="472"/>
      <c r="H66" s="473"/>
      <c r="I66" s="473"/>
      <c r="J66" s="473"/>
      <c r="K66" s="473"/>
      <c r="L66" s="473"/>
      <c r="M66" s="473"/>
      <c r="N66" s="473"/>
      <c r="O66" s="473"/>
      <c r="P66" s="473"/>
      <c r="Q66" s="473"/>
      <c r="R66" s="147"/>
      <c r="S66" s="146"/>
      <c r="T66" s="146"/>
      <c r="U66" s="146"/>
      <c r="V66" s="146"/>
      <c r="W66" s="146"/>
      <c r="X66" s="146"/>
      <c r="Y66" s="146"/>
      <c r="Z66" s="146"/>
    </row>
    <row r="67" spans="1:26" x14ac:dyDescent="0.2">
      <c r="A67" s="455"/>
      <c r="B67" s="456"/>
      <c r="C67" s="105"/>
      <c r="D67" s="466"/>
      <c r="E67" s="467"/>
      <c r="F67" s="468"/>
      <c r="G67" s="472"/>
      <c r="H67" s="473"/>
      <c r="I67" s="473"/>
      <c r="J67" s="473"/>
      <c r="K67" s="473"/>
      <c r="L67" s="473"/>
      <c r="M67" s="473"/>
      <c r="N67" s="473"/>
      <c r="O67" s="473"/>
      <c r="P67" s="473"/>
      <c r="Q67" s="473"/>
      <c r="R67" s="147"/>
      <c r="S67" s="146"/>
      <c r="T67" s="146"/>
      <c r="U67" s="146"/>
      <c r="V67" s="146"/>
      <c r="W67" s="146"/>
      <c r="X67" s="146"/>
      <c r="Y67" s="146"/>
      <c r="Z67" s="146"/>
    </row>
    <row r="68" spans="1:26" x14ac:dyDescent="0.2">
      <c r="A68" s="455"/>
      <c r="B68" s="456"/>
      <c r="C68" s="105"/>
      <c r="D68" s="466"/>
      <c r="E68" s="467"/>
      <c r="F68" s="468"/>
      <c r="G68" s="475"/>
      <c r="H68" s="476"/>
      <c r="I68" s="476"/>
      <c r="J68" s="476"/>
      <c r="K68" s="476"/>
      <c r="L68" s="476"/>
      <c r="M68" s="476"/>
      <c r="N68" s="476"/>
      <c r="O68" s="476"/>
      <c r="P68" s="476"/>
      <c r="Q68" s="476"/>
      <c r="R68" s="147"/>
      <c r="S68" s="146"/>
      <c r="T68" s="146"/>
      <c r="U68" s="146"/>
      <c r="V68" s="146"/>
      <c r="W68" s="146"/>
      <c r="X68" s="146"/>
      <c r="Y68" s="146"/>
      <c r="Z68" s="146"/>
    </row>
    <row r="69" spans="1:26" x14ac:dyDescent="0.2">
      <c r="A69" s="444" t="s">
        <v>237</v>
      </c>
      <c r="B69" s="445"/>
      <c r="C69" s="445"/>
      <c r="D69" s="445"/>
      <c r="E69" s="445"/>
      <c r="F69" s="445"/>
      <c r="G69" s="445"/>
      <c r="H69" s="445"/>
      <c r="I69" s="445"/>
      <c r="J69" s="445"/>
      <c r="K69" s="445"/>
      <c r="L69" s="445"/>
      <c r="M69" s="445"/>
      <c r="N69" s="445"/>
      <c r="O69" s="445"/>
      <c r="P69" s="445"/>
      <c r="Q69" s="445"/>
    </row>
    <row r="70" spans="1:26" x14ac:dyDescent="0.2">
      <c r="A70" s="446"/>
      <c r="B70" s="446"/>
      <c r="C70" s="446"/>
      <c r="D70" s="446"/>
      <c r="E70" s="446"/>
      <c r="F70" s="446"/>
      <c r="G70" s="446"/>
      <c r="H70" s="446"/>
      <c r="I70" s="446"/>
      <c r="J70" s="446"/>
      <c r="K70" s="446"/>
      <c r="L70" s="446"/>
      <c r="M70" s="446"/>
      <c r="N70" s="446"/>
      <c r="O70" s="446"/>
      <c r="P70" s="446"/>
      <c r="Q70" s="446"/>
    </row>
  </sheetData>
  <mergeCells count="134">
    <mergeCell ref="D38:F38"/>
    <mergeCell ref="G60:Q68"/>
    <mergeCell ref="A65:B65"/>
    <mergeCell ref="A66:B66"/>
    <mergeCell ref="A67:B67"/>
    <mergeCell ref="A68:B68"/>
    <mergeCell ref="A58:B58"/>
    <mergeCell ref="A60:B60"/>
    <mergeCell ref="A61:B61"/>
    <mergeCell ref="A62:B62"/>
    <mergeCell ref="A63:B63"/>
    <mergeCell ref="A64:B64"/>
    <mergeCell ref="A59:Q59"/>
    <mergeCell ref="D65:F65"/>
    <mergeCell ref="D66:F66"/>
    <mergeCell ref="D67:F67"/>
    <mergeCell ref="D68:F68"/>
    <mergeCell ref="D58:F58"/>
    <mergeCell ref="D60:F60"/>
    <mergeCell ref="D61:F61"/>
    <mergeCell ref="D62:F62"/>
    <mergeCell ref="D63:F63"/>
    <mergeCell ref="D64:F64"/>
    <mergeCell ref="G58:Q58"/>
    <mergeCell ref="A35:Q35"/>
    <mergeCell ref="G55:Q57"/>
    <mergeCell ref="D33:F33"/>
    <mergeCell ref="A34:B34"/>
    <mergeCell ref="D34:F34"/>
    <mergeCell ref="D55:F55"/>
    <mergeCell ref="D56:F56"/>
    <mergeCell ref="D57:F57"/>
    <mergeCell ref="A39:B39"/>
    <mergeCell ref="A40:B40"/>
    <mergeCell ref="A41:B41"/>
    <mergeCell ref="A42:B42"/>
    <mergeCell ref="A55:B55"/>
    <mergeCell ref="A56:B56"/>
    <mergeCell ref="A57:B57"/>
    <mergeCell ref="G31:Q34"/>
    <mergeCell ref="A52:B52"/>
    <mergeCell ref="A53:B53"/>
    <mergeCell ref="A44:B44"/>
    <mergeCell ref="A47:B47"/>
    <mergeCell ref="A48:B48"/>
    <mergeCell ref="A49:B49"/>
    <mergeCell ref="A50:B50"/>
    <mergeCell ref="A51:B51"/>
    <mergeCell ref="A54:Q54"/>
    <mergeCell ref="A43:B43"/>
    <mergeCell ref="D50:F50"/>
    <mergeCell ref="D51:F51"/>
    <mergeCell ref="D52:F52"/>
    <mergeCell ref="D53:F53"/>
    <mergeCell ref="D39:F39"/>
    <mergeCell ref="D40:F40"/>
    <mergeCell ref="D41:F41"/>
    <mergeCell ref="D42:F42"/>
    <mergeCell ref="D43:F43"/>
    <mergeCell ref="D44:F44"/>
    <mergeCell ref="D47:F47"/>
    <mergeCell ref="D48:F48"/>
    <mergeCell ref="D49:F49"/>
    <mergeCell ref="A45:Q45"/>
    <mergeCell ref="A46:Q46"/>
    <mergeCell ref="G36:Q44"/>
    <mergeCell ref="G47:Q53"/>
    <mergeCell ref="A36:B36"/>
    <mergeCell ref="D36:F36"/>
    <mergeCell ref="A37:B37"/>
    <mergeCell ref="D37:F37"/>
    <mergeCell ref="A38:B38"/>
    <mergeCell ref="D18:F18"/>
    <mergeCell ref="D19:F19"/>
    <mergeCell ref="A20:Q20"/>
    <mergeCell ref="A30:Q30"/>
    <mergeCell ref="A31:B31"/>
    <mergeCell ref="D31:F31"/>
    <mergeCell ref="A32:B32"/>
    <mergeCell ref="D32:F32"/>
    <mergeCell ref="A33:B33"/>
    <mergeCell ref="A28:B28"/>
    <mergeCell ref="D28:F28"/>
    <mergeCell ref="A29:B29"/>
    <mergeCell ref="D29:F29"/>
    <mergeCell ref="G21:Q29"/>
    <mergeCell ref="C4:C5"/>
    <mergeCell ref="G17:Q19"/>
    <mergeCell ref="G6:Q13"/>
    <mergeCell ref="D25:F25"/>
    <mergeCell ref="D26:F26"/>
    <mergeCell ref="D27:F27"/>
    <mergeCell ref="A14:Q14"/>
    <mergeCell ref="G16:Q16"/>
    <mergeCell ref="A15:Q15"/>
    <mergeCell ref="A22:B22"/>
    <mergeCell ref="A23:B23"/>
    <mergeCell ref="A24:B24"/>
    <mergeCell ref="D24:F24"/>
    <mergeCell ref="A25:B25"/>
    <mergeCell ref="A26:B26"/>
    <mergeCell ref="A27:B27"/>
    <mergeCell ref="D23:F23"/>
    <mergeCell ref="A16:B16"/>
    <mergeCell ref="A17:B17"/>
    <mergeCell ref="A18:B18"/>
    <mergeCell ref="A19:B19"/>
    <mergeCell ref="A21:B21"/>
    <mergeCell ref="D16:F16"/>
    <mergeCell ref="D17:F17"/>
    <mergeCell ref="A69:Q70"/>
    <mergeCell ref="A1:Q2"/>
    <mergeCell ref="A11:B11"/>
    <mergeCell ref="A12:B12"/>
    <mergeCell ref="A13:B13"/>
    <mergeCell ref="A4:B5"/>
    <mergeCell ref="A6:B6"/>
    <mergeCell ref="A7:B7"/>
    <mergeCell ref="A8:B8"/>
    <mergeCell ref="A9:B9"/>
    <mergeCell ref="A10:B10"/>
    <mergeCell ref="D10:F10"/>
    <mergeCell ref="D11:F11"/>
    <mergeCell ref="D12:F12"/>
    <mergeCell ref="D13:F13"/>
    <mergeCell ref="D4:F5"/>
    <mergeCell ref="D6:F6"/>
    <mergeCell ref="D7:F7"/>
    <mergeCell ref="D8:F8"/>
    <mergeCell ref="A3:Q3"/>
    <mergeCell ref="G4:Q5"/>
    <mergeCell ref="D21:F21"/>
    <mergeCell ref="D22:F22"/>
    <mergeCell ref="D9:F9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3</vt:i4>
      </vt:variant>
    </vt:vector>
  </HeadingPairs>
  <TitlesOfParts>
    <vt:vector size="8" baseType="lpstr">
      <vt:lpstr>PROPOSTA</vt:lpstr>
      <vt:lpstr>MdO</vt:lpstr>
      <vt:lpstr>BENEFÍCIOS - VT E VA</vt:lpstr>
      <vt:lpstr>UNIFORMES</vt:lpstr>
      <vt:lpstr> Notas</vt:lpstr>
      <vt:lpstr>ASG</vt:lpstr>
      <vt:lpstr>ASG_</vt:lpstr>
      <vt:lpstr>Auxiliar_de_Serviços_Gerais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Arcangela Silva Casagrande</dc:creator>
  <cp:lastModifiedBy>Felipe Pereira da Rocha</cp:lastModifiedBy>
  <cp:lastPrinted>2023-07-18T19:07:52Z</cp:lastPrinted>
  <dcterms:created xsi:type="dcterms:W3CDTF">2018-01-23T19:35:16Z</dcterms:created>
  <dcterms:modified xsi:type="dcterms:W3CDTF">2023-12-13T21:42:41Z</dcterms:modified>
</cp:coreProperties>
</file>