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Licitações 2022\PREGÃO 10_2022 - SERVIÇO DE LIMPEZA\Arquivos divulgados Comprasnet\"/>
    </mc:Choice>
  </mc:AlternateContent>
  <bookViews>
    <workbookView xWindow="0" yWindow="0" windowWidth="24000" windowHeight="9450" tabRatio="862"/>
  </bookViews>
  <sheets>
    <sheet name="PROPOSTA" sheetId="42" r:id="rId1"/>
    <sheet name="MdO" sheetId="37" r:id="rId2"/>
    <sheet name="PRODUTIVIDADE" sheetId="51" r:id="rId3"/>
    <sheet name="Uniformes e EPI's" sheetId="48" r:id="rId4"/>
    <sheet name="Materiais e Insumos" sheetId="43" r:id="rId5"/>
    <sheet name="Equipamentos" sheetId="49" r:id="rId6"/>
    <sheet name="Serviços por Demanda" sheetId="45" r:id="rId7"/>
    <sheet name="ITEM 2 -MATERIAIS DE HIGIENE" sheetId="46" r:id="rId8"/>
  </sheets>
  <definedNames>
    <definedName name="ASG">MdO!$E$16</definedName>
    <definedName name="ASG_">MdO!$E$16</definedName>
    <definedName name="Auxiliar_de_Serviços_Gerais">MdO!$E$16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37" l="1"/>
  <c r="G131" i="37"/>
  <c r="F131" i="37"/>
  <c r="E131" i="37"/>
  <c r="D133" i="37"/>
  <c r="D137" i="37"/>
  <c r="D39" i="37" l="1"/>
  <c r="J23" i="46"/>
  <c r="L23" i="46" s="1"/>
  <c r="L4" i="46"/>
  <c r="J4" i="46"/>
  <c r="G61" i="37"/>
  <c r="F61" i="37"/>
  <c r="E61" i="37"/>
  <c r="H62" i="37"/>
  <c r="G62" i="37"/>
  <c r="F62" i="37"/>
  <c r="E62" i="37"/>
  <c r="E49" i="37"/>
  <c r="H40" i="37"/>
  <c r="G40" i="37"/>
  <c r="F40" i="37"/>
  <c r="E40" i="37"/>
  <c r="H17" i="37"/>
  <c r="G17" i="37"/>
  <c r="F17" i="37"/>
  <c r="E17" i="37"/>
  <c r="G27" i="49" l="1"/>
  <c r="G26" i="49"/>
  <c r="G23" i="49"/>
  <c r="G24" i="49"/>
  <c r="G19" i="49"/>
  <c r="H19" i="49"/>
  <c r="E28" i="49" s="1"/>
  <c r="E29" i="49" s="1"/>
  <c r="D24" i="42" s="1"/>
  <c r="E18" i="49"/>
  <c r="E17" i="49"/>
  <c r="D26" i="42"/>
  <c r="G7" i="51" l="1"/>
  <c r="G6" i="51"/>
  <c r="G78" i="51" l="1"/>
  <c r="G76" i="51"/>
  <c r="G77" i="51"/>
  <c r="G75" i="51"/>
  <c r="G74" i="51"/>
  <c r="D76" i="48" l="1"/>
  <c r="D75" i="48"/>
  <c r="D74" i="48"/>
  <c r="D71" i="48"/>
  <c r="D70" i="48"/>
  <c r="D69" i="48"/>
  <c r="D64" i="48"/>
  <c r="D65" i="48" s="1"/>
  <c r="D66" i="48" s="1"/>
  <c r="H123" i="37" s="1"/>
  <c r="D59" i="48"/>
  <c r="D58" i="48"/>
  <c r="D57" i="48"/>
  <c r="D52" i="48"/>
  <c r="D51" i="48"/>
  <c r="D50" i="48"/>
  <c r="D47" i="48"/>
  <c r="D46" i="48"/>
  <c r="D45" i="48"/>
  <c r="D34" i="48"/>
  <c r="D33" i="48"/>
  <c r="D32" i="48"/>
  <c r="D31" i="48"/>
  <c r="D26" i="48"/>
  <c r="D25" i="48"/>
  <c r="D24" i="48"/>
  <c r="D23" i="48"/>
  <c r="D22" i="48"/>
  <c r="D17" i="48"/>
  <c r="D16" i="48"/>
  <c r="D15" i="48"/>
  <c r="D14" i="48"/>
  <c r="D9" i="48"/>
  <c r="D8" i="48"/>
  <c r="D7" i="48"/>
  <c r="D6" i="48"/>
  <c r="D77" i="48" l="1"/>
  <c r="D78" i="48" s="1"/>
  <c r="F123" i="37" s="1"/>
  <c r="D72" i="48"/>
  <c r="D60" i="48"/>
  <c r="D61" i="48" s="1"/>
  <c r="G123" i="37" s="1"/>
  <c r="D53" i="48"/>
  <c r="D54" i="48" s="1"/>
  <c r="E123" i="37" s="1"/>
  <c r="D48" i="48"/>
  <c r="D35" i="48"/>
  <c r="D36" i="48" s="1"/>
  <c r="F122" i="37" s="1"/>
  <c r="D27" i="48"/>
  <c r="D28" i="48" s="1"/>
  <c r="H122" i="37" s="1"/>
  <c r="H125" i="37" s="1"/>
  <c r="H147" i="37" s="1"/>
  <c r="D18" i="48"/>
  <c r="D19" i="48" s="1"/>
  <c r="G122" i="37" s="1"/>
  <c r="D10" i="48"/>
  <c r="D11" i="48" s="1"/>
  <c r="E122" i="37" s="1"/>
  <c r="B20" i="42"/>
  <c r="E41" i="51"/>
  <c r="G49" i="51" s="1"/>
  <c r="G57" i="51" s="1"/>
  <c r="G65" i="51" s="1"/>
  <c r="H65" i="51" s="1"/>
  <c r="E40" i="51"/>
  <c r="H56" i="51" s="1"/>
  <c r="G30" i="51"/>
  <c r="E31" i="51"/>
  <c r="G31" i="51" s="1"/>
  <c r="E30" i="51"/>
  <c r="G23" i="51"/>
  <c r="G22" i="51"/>
  <c r="G15" i="51"/>
  <c r="E23" i="51"/>
  <c r="E22" i="51"/>
  <c r="E15" i="51"/>
  <c r="E14" i="51"/>
  <c r="G14" i="51" s="1"/>
  <c r="G8" i="51"/>
  <c r="H70" i="51" s="1"/>
  <c r="F65" i="51"/>
  <c r="F64" i="51"/>
  <c r="D158" i="37"/>
  <c r="F49" i="51"/>
  <c r="F48" i="51"/>
  <c r="F57" i="51"/>
  <c r="F56" i="51"/>
  <c r="F125" i="37" l="1"/>
  <c r="F147" i="37" s="1"/>
  <c r="G125" i="37"/>
  <c r="G147" i="37" s="1"/>
  <c r="E125" i="37"/>
  <c r="E147" i="37" s="1"/>
  <c r="D38" i="48"/>
  <c r="H64" i="51"/>
  <c r="H57" i="51"/>
  <c r="G16" i="51"/>
  <c r="G41" i="51"/>
  <c r="H49" i="51"/>
  <c r="H50" i="51" s="1"/>
  <c r="H77" i="51" s="1"/>
  <c r="I77" i="51" s="1"/>
  <c r="J77" i="51" s="1"/>
  <c r="G40" i="51"/>
  <c r="G42" i="51" s="1"/>
  <c r="H75" i="51" s="1"/>
  <c r="I75" i="51" s="1"/>
  <c r="J75" i="51" s="1"/>
  <c r="G48" i="51"/>
  <c r="G56" i="51" s="1"/>
  <c r="G64" i="51" s="1"/>
  <c r="H58" i="51"/>
  <c r="H76" i="51" s="1"/>
  <c r="I76" i="51" s="1"/>
  <c r="J76" i="51" s="1"/>
  <c r="H48" i="51"/>
  <c r="G24" i="51"/>
  <c r="H73" i="51" s="1"/>
  <c r="I73" i="51" s="1"/>
  <c r="J73" i="51" s="1"/>
  <c r="I70" i="51"/>
  <c r="J70" i="51" s="1"/>
  <c r="H66" i="51"/>
  <c r="H78" i="51" s="1"/>
  <c r="I78" i="51" s="1"/>
  <c r="J78" i="51" s="1"/>
  <c r="G32" i="51"/>
  <c r="H74" i="51" s="1"/>
  <c r="I74" i="51" s="1"/>
  <c r="J74" i="51" s="1"/>
  <c r="G73" i="51"/>
  <c r="F71" i="51"/>
  <c r="G70" i="51" s="1"/>
  <c r="F79" i="51"/>
  <c r="D108" i="37" l="1"/>
  <c r="E64" i="37"/>
  <c r="H63" i="37"/>
  <c r="G63" i="37"/>
  <c r="F63" i="37"/>
  <c r="E63" i="37"/>
  <c r="H22" i="37"/>
  <c r="H29" i="37" s="1"/>
  <c r="H143" i="37" s="1"/>
  <c r="G22" i="37"/>
  <c r="F22" i="37"/>
  <c r="E22" i="37"/>
  <c r="E65" i="37" l="1"/>
  <c r="E73" i="37" s="1"/>
  <c r="G27" i="37"/>
  <c r="G29" i="37" s="1"/>
  <c r="E29" i="37"/>
  <c r="E97" i="37" s="1"/>
  <c r="H47" i="37"/>
  <c r="H50" i="37"/>
  <c r="H82" i="37"/>
  <c r="H49" i="37"/>
  <c r="F29" i="37"/>
  <c r="H37" i="37"/>
  <c r="H98" i="37"/>
  <c r="H53" i="37"/>
  <c r="H95" i="37"/>
  <c r="H38" i="37"/>
  <c r="H96" i="37"/>
  <c r="H52" i="37"/>
  <c r="H80" i="37"/>
  <c r="H83" i="37"/>
  <c r="H97" i="37"/>
  <c r="H48" i="37"/>
  <c r="H51" i="37"/>
  <c r="H54" i="37"/>
  <c r="H85" i="37"/>
  <c r="E82" i="37"/>
  <c r="H99" i="37"/>
  <c r="H100" i="37"/>
  <c r="L19" i="46"/>
  <c r="L17" i="46"/>
  <c r="L15" i="46"/>
  <c r="L6" i="46"/>
  <c r="J21" i="46"/>
  <c r="L21" i="46" s="1"/>
  <c r="J19" i="46"/>
  <c r="J17" i="46"/>
  <c r="J15" i="46"/>
  <c r="J12" i="46"/>
  <c r="L12" i="46" s="1"/>
  <c r="J10" i="46"/>
  <c r="L10" i="46" s="1"/>
  <c r="J8" i="46"/>
  <c r="L8" i="46" s="1"/>
  <c r="J6" i="46"/>
  <c r="E9" i="45"/>
  <c r="E8" i="45"/>
  <c r="E7" i="45"/>
  <c r="E6" i="45"/>
  <c r="E5" i="45"/>
  <c r="E4" i="45"/>
  <c r="E10" i="45" s="1"/>
  <c r="H27" i="49"/>
  <c r="H26" i="49"/>
  <c r="H22" i="49"/>
  <c r="H21" i="49"/>
  <c r="H20" i="49"/>
  <c r="F23" i="49"/>
  <c r="F21" i="49"/>
  <c r="F22" i="49"/>
  <c r="F19" i="49"/>
  <c r="G25" i="49"/>
  <c r="H25" i="49" s="1"/>
  <c r="H24" i="49"/>
  <c r="H23" i="49"/>
  <c r="G22" i="49"/>
  <c r="G21" i="49"/>
  <c r="G20" i="49"/>
  <c r="F25" i="49"/>
  <c r="F20" i="49"/>
  <c r="F26" i="49"/>
  <c r="F27" i="49"/>
  <c r="F24" i="49"/>
  <c r="F14" i="49"/>
  <c r="G12" i="49"/>
  <c r="H12" i="49" s="1"/>
  <c r="H16" i="49"/>
  <c r="G16" i="49"/>
  <c r="F16" i="49"/>
  <c r="F15" i="49"/>
  <c r="G15" i="49"/>
  <c r="H15" i="49" s="1"/>
  <c r="H14" i="49"/>
  <c r="G14" i="49"/>
  <c r="F12" i="49"/>
  <c r="F13" i="49"/>
  <c r="G13" i="49"/>
  <c r="H13" i="49" s="1"/>
  <c r="H11" i="49"/>
  <c r="G11" i="49"/>
  <c r="F11" i="49"/>
  <c r="F10" i="49"/>
  <c r="G10" i="49"/>
  <c r="H10" i="49" s="1"/>
  <c r="G9" i="49"/>
  <c r="H9" i="49" s="1"/>
  <c r="F9" i="49"/>
  <c r="F8" i="49"/>
  <c r="G8" i="49"/>
  <c r="H8" i="49" s="1"/>
  <c r="G7" i="49"/>
  <c r="H7" i="49" s="1"/>
  <c r="F7" i="49"/>
  <c r="H6" i="49"/>
  <c r="G6" i="49"/>
  <c r="F6" i="49"/>
  <c r="G5" i="49"/>
  <c r="H5" i="49" s="1"/>
  <c r="F5" i="49"/>
  <c r="H4" i="49"/>
  <c r="G4" i="49"/>
  <c r="F4" i="49"/>
  <c r="F61" i="43"/>
  <c r="F62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" i="43"/>
  <c r="F4" i="43"/>
  <c r="E143" i="37" l="1"/>
  <c r="E50" i="37"/>
  <c r="E95" i="37"/>
  <c r="E98" i="37"/>
  <c r="E47" i="37"/>
  <c r="E53" i="37"/>
  <c r="H39" i="37"/>
  <c r="E99" i="37"/>
  <c r="E38" i="37"/>
  <c r="E83" i="37"/>
  <c r="E100" i="37"/>
  <c r="E96" i="37"/>
  <c r="E85" i="37"/>
  <c r="E52" i="37"/>
  <c r="E51" i="37"/>
  <c r="E80" i="37"/>
  <c r="E48" i="37"/>
  <c r="E37" i="37"/>
  <c r="E54" i="37"/>
  <c r="F21" i="43"/>
  <c r="F22" i="43" s="1"/>
  <c r="F63" i="43"/>
  <c r="F64" i="43" s="1"/>
  <c r="D25" i="42" s="1"/>
  <c r="G50" i="37"/>
  <c r="G53" i="37"/>
  <c r="G100" i="37"/>
  <c r="G143" i="37"/>
  <c r="G99" i="37"/>
  <c r="G37" i="37"/>
  <c r="G96" i="37"/>
  <c r="G83" i="37"/>
  <c r="G80" i="37"/>
  <c r="G47" i="37"/>
  <c r="G98" i="37"/>
  <c r="G85" i="37"/>
  <c r="G54" i="37"/>
  <c r="G51" i="37"/>
  <c r="G48" i="37"/>
  <c r="G97" i="37"/>
  <c r="G52" i="37"/>
  <c r="G49" i="37"/>
  <c r="G82" i="37"/>
  <c r="G38" i="37"/>
  <c r="G95" i="37"/>
  <c r="H55" i="37"/>
  <c r="H72" i="37" s="1"/>
  <c r="H101" i="37"/>
  <c r="H114" i="37" s="1"/>
  <c r="F82" i="37"/>
  <c r="F52" i="37"/>
  <c r="F100" i="37"/>
  <c r="F99" i="37"/>
  <c r="F95" i="37"/>
  <c r="F53" i="37"/>
  <c r="F50" i="37"/>
  <c r="F47" i="37"/>
  <c r="F85" i="37"/>
  <c r="F54" i="37"/>
  <c r="F51" i="37"/>
  <c r="F48" i="37"/>
  <c r="F83" i="37"/>
  <c r="F49" i="37"/>
  <c r="F143" i="37"/>
  <c r="F98" i="37"/>
  <c r="F97" i="37"/>
  <c r="F96" i="37"/>
  <c r="F37" i="37"/>
  <c r="F80" i="37"/>
  <c r="F38" i="37"/>
  <c r="D28" i="42"/>
  <c r="E39" i="37" l="1"/>
  <c r="E55" i="37"/>
  <c r="E72" i="37" s="1"/>
  <c r="E101" i="37"/>
  <c r="E114" i="37" s="1"/>
  <c r="G39" i="37"/>
  <c r="G101" i="37"/>
  <c r="G114" i="37" s="1"/>
  <c r="G55" i="37"/>
  <c r="G72" i="37" s="1"/>
  <c r="F39" i="37"/>
  <c r="F55" i="37"/>
  <c r="F72" i="37" s="1"/>
  <c r="F101" i="37"/>
  <c r="F114" i="37" s="1"/>
  <c r="F19" i="37" l="1"/>
  <c r="E19" i="37"/>
  <c r="F74" i="51" l="1"/>
  <c r="G19" i="37" l="1"/>
  <c r="H19" i="37"/>
  <c r="E16" i="37" l="1"/>
  <c r="F16" i="37"/>
  <c r="D19" i="37" l="1"/>
  <c r="D17" i="37"/>
  <c r="D16" i="37"/>
  <c r="H16" i="37"/>
  <c r="G16" i="37"/>
  <c r="H107" i="37" l="1"/>
  <c r="H108" i="37" s="1"/>
  <c r="H115" i="37" s="1"/>
  <c r="H116" i="37" s="1"/>
  <c r="H146" i="37" s="1"/>
  <c r="G107" i="37"/>
  <c r="G108" i="37" s="1"/>
  <c r="G115" i="37" s="1"/>
  <c r="G116" i="37" s="1"/>
  <c r="G146" i="37" s="1"/>
  <c r="F107" i="37"/>
  <c r="F108" i="37" s="1"/>
  <c r="F115" i="37" s="1"/>
  <c r="F116" i="37" s="1"/>
  <c r="F146" i="37" s="1"/>
  <c r="E107" i="37"/>
  <c r="E108" i="37" s="1"/>
  <c r="E115" i="37" s="1"/>
  <c r="E116" i="37" s="1"/>
  <c r="E146" i="37" s="1"/>
  <c r="H64" i="37"/>
  <c r="H65" i="37" s="1"/>
  <c r="H73" i="37" s="1"/>
  <c r="G64" i="37"/>
  <c r="G65" i="37" s="1"/>
  <c r="G73" i="37" s="1"/>
  <c r="F64" i="37"/>
  <c r="F65" i="37" s="1"/>
  <c r="F73" i="37" s="1"/>
  <c r="D81" i="37"/>
  <c r="H81" i="37" l="1"/>
  <c r="E81" i="37"/>
  <c r="F81" i="37"/>
  <c r="G81" i="37"/>
  <c r="D101" i="37"/>
  <c r="D55" i="37"/>
  <c r="D84" i="37" l="1"/>
  <c r="G84" i="37" s="1"/>
  <c r="G86" i="37" s="1"/>
  <c r="G145" i="37" s="1"/>
  <c r="H71" i="37"/>
  <c r="H74" i="37" s="1"/>
  <c r="H144" i="37" s="1"/>
  <c r="F71" i="37"/>
  <c r="F74" i="37" s="1"/>
  <c r="F144" i="37" s="1"/>
  <c r="G71" i="37"/>
  <c r="G74" i="37" s="1"/>
  <c r="G144" i="37" s="1"/>
  <c r="E84" i="37" l="1"/>
  <c r="E86" i="37" s="1"/>
  <c r="E145" i="37" s="1"/>
  <c r="D86" i="37"/>
  <c r="F84" i="37"/>
  <c r="F86" i="37" s="1"/>
  <c r="F145" i="37" s="1"/>
  <c r="H84" i="37"/>
  <c r="H86" i="37" s="1"/>
  <c r="H145" i="37" s="1"/>
  <c r="G148" i="37"/>
  <c r="F148" i="37"/>
  <c r="H148" i="37"/>
  <c r="E71" i="37"/>
  <c r="E74" i="37" s="1"/>
  <c r="E144" i="37" s="1"/>
  <c r="F132" i="37" l="1"/>
  <c r="F150" i="37" s="1"/>
  <c r="G132" i="37"/>
  <c r="G150" i="37" s="1"/>
  <c r="E148" i="37"/>
  <c r="H132" i="37"/>
  <c r="H150" i="37" s="1"/>
  <c r="C17" i="42" l="1"/>
  <c r="D17" i="42" s="1"/>
  <c r="F133" i="37"/>
  <c r="F137" i="37" s="1"/>
  <c r="F149" i="37" s="1"/>
  <c r="E155" i="37"/>
  <c r="F155" i="37" s="1"/>
  <c r="E132" i="37"/>
  <c r="E150" i="37" s="1"/>
  <c r="H133" i="37"/>
  <c r="H137" i="37" s="1"/>
  <c r="H149" i="37" s="1"/>
  <c r="E157" i="37"/>
  <c r="F157" i="37" s="1"/>
  <c r="C19" i="42"/>
  <c r="D19" i="42" s="1"/>
  <c r="G133" i="37"/>
  <c r="G137" i="37" s="1"/>
  <c r="G149" i="37" s="1"/>
  <c r="E156" i="37"/>
  <c r="F156" i="37" s="1"/>
  <c r="C18" i="42"/>
  <c r="D18" i="42" s="1"/>
  <c r="E154" i="37" l="1"/>
  <c r="F154" i="37" s="1"/>
  <c r="F158" i="37" s="1"/>
  <c r="C16" i="42"/>
  <c r="D16" i="42" s="1"/>
  <c r="D20" i="42" s="1"/>
  <c r="D23" i="42" s="1"/>
  <c r="D27" i="42" s="1"/>
  <c r="D29" i="42" s="1"/>
  <c r="D30" i="42" s="1"/>
  <c r="E133" i="37"/>
  <c r="E137" i="37" s="1"/>
  <c r="E149" i="37" s="1"/>
</calcChain>
</file>

<file path=xl/sharedStrings.xml><?xml version="1.0" encoding="utf-8"?>
<sst xmlns="http://schemas.openxmlformats.org/spreadsheetml/2006/main" count="786" uniqueCount="403">
  <si>
    <t>Adicional Noturno</t>
  </si>
  <si>
    <t>Total</t>
  </si>
  <si>
    <t>SEBRAE</t>
  </si>
  <si>
    <t>INCRA</t>
  </si>
  <si>
    <t>FGTS</t>
  </si>
  <si>
    <t>Insumos Diversos</t>
  </si>
  <si>
    <t>Custos Indiretos, Tributos e Lucro</t>
  </si>
  <si>
    <t>Custos Indiretos</t>
  </si>
  <si>
    <t>Tributos</t>
  </si>
  <si>
    <t>Lucro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</si>
  <si>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</si>
  <si>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</si>
  <si>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</si>
  <si>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</si>
  <si>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</si>
  <si>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</si>
  <si>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</si>
  <si>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</si>
  <si>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</si>
  <si>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</si>
  <si>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</si>
  <si>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</si>
  <si>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</si>
  <si>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</si>
  <si>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</si>
  <si>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</si>
  <si>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</si>
  <si>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</si>
  <si>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</si>
  <si>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</si>
  <si>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</si>
  <si>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</si>
  <si>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</si>
  <si>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</si>
  <si>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</si>
  <si>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</si>
  <si>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</si>
  <si>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</si>
  <si>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</si>
  <si>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</si>
  <si>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</si>
  <si>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</si>
  <si>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</si>
  <si>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</si>
  <si>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</si>
  <si>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</si>
  <si>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</si>
  <si>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</si>
  <si>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</si>
  <si>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</si>
  <si>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</si>
  <si>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</si>
  <si>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</si>
  <si>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</si>
  <si>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</si>
  <si>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4.1</t>
  </si>
  <si>
    <t>4.2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</si>
  <si>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</si>
  <si>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</si>
  <si>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</si>
  <si>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</si>
  <si>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</si>
  <si>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</si>
  <si>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</si>
  <si>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</si>
  <si>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</si>
  <si>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</si>
  <si>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</si>
  <si>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 xml:space="preserve">Data da apresentação da proposta (dia/mês/ano):   ___/___/_____ </t>
  </si>
  <si>
    <t xml:space="preserve">Ano Acordo,Convenção ou Sentença Normativa em Dissídio Coletivo:  </t>
  </si>
  <si>
    <t>Mão-de-obra vinculada à execução contratual</t>
  </si>
  <si>
    <t xml:space="preserve">Salário Normativo da Categoria Profissional: </t>
  </si>
  <si>
    <t xml:space="preserve">Categoria profissional (vinculada à execução contratual): </t>
  </si>
  <si>
    <t>Data base da categoria (dia/mês/ano):</t>
  </si>
  <si>
    <t xml:space="preserve">EMPREGADOS </t>
  </si>
  <si>
    <t>DESCRIÇÃO</t>
  </si>
  <si>
    <t>CARGA HORÁRIA</t>
  </si>
  <si>
    <t xml:space="preserve">Identificação do Serviço: </t>
  </si>
  <si>
    <t>Adicional de Insalubridade (Conforme CCT)</t>
  </si>
  <si>
    <t>CARGO</t>
  </si>
  <si>
    <t xml:space="preserve">SALÁRIO </t>
  </si>
  <si>
    <t>QUANTIDADE</t>
  </si>
  <si>
    <t>Valor Total por Empregado</t>
  </si>
  <si>
    <t>Valor Total por Posto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</si>
  <si>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</si>
  <si>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</si>
  <si>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</si>
  <si>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</si>
  <si>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</si>
  <si>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</si>
  <si>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</si>
  <si>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4.1 - Substituto nas Ausências Legais</t>
  </si>
  <si>
    <t>Submódulo 4.2 - Substituto na Intrajornada</t>
  </si>
  <si>
    <t>Substituto na Intrajornada</t>
  </si>
  <si>
    <t>Substituto na cobertura de Intervalo para repouso ou alimentação</t>
  </si>
  <si>
    <t xml:space="preserve">Encarregado </t>
  </si>
  <si>
    <t>IDENTIFICAÇÃO</t>
  </si>
  <si>
    <t>RAZÃO SOCIAL:</t>
  </si>
  <si>
    <t>CNPJ (MF):</t>
  </si>
  <si>
    <t>ENDEREÇO:</t>
  </si>
  <si>
    <t>UF:</t>
  </si>
  <si>
    <t>CEP:</t>
  </si>
  <si>
    <t>TELEFONE:</t>
  </si>
  <si>
    <t>( )</t>
  </si>
  <si>
    <t>EMAIL:</t>
  </si>
  <si>
    <t>Mês - R$</t>
  </si>
  <si>
    <t>POSTOS DE TRABALHO</t>
  </si>
  <si>
    <t xml:space="preserve">QTD </t>
  </si>
  <si>
    <t>VALOR  TOTAL MENSAL - R$</t>
  </si>
  <si>
    <t>VALOR MENSAL POR EMPREGADO - R$</t>
  </si>
  <si>
    <t>NECESSIDADE</t>
  </si>
  <si>
    <t>TOTAL MdO</t>
  </si>
  <si>
    <t>Equipamentos de proteção - EPI</t>
  </si>
  <si>
    <t>A - Estimativa Postos de Trabalho</t>
  </si>
  <si>
    <t>Descrição</t>
  </si>
  <si>
    <t>Unidade</t>
  </si>
  <si>
    <t xml:space="preserve">Valor unit. </t>
  </si>
  <si>
    <t>PROCESSO Nº: 25001.009557/2021-60</t>
  </si>
  <si>
    <t xml:space="preserve">Auxiliar de Serviços Gerais - Diarista </t>
  </si>
  <si>
    <t xml:space="preserve">Limpador de Vidro </t>
  </si>
  <si>
    <t>Supervisor</t>
  </si>
  <si>
    <t>Encarregado</t>
  </si>
  <si>
    <t>Item 2 - Estimativa Materiais de Higiene</t>
  </si>
  <si>
    <t xml:space="preserve">TOTAL  MENSAL ESTIMADO DA NECESSIDADE </t>
  </si>
  <si>
    <t xml:space="preserve">TOTAL  GLOBAL ESTIMADO DA NECESSIDADE </t>
  </si>
  <si>
    <t>Valor total da proposta por extenso:</t>
  </si>
  <si>
    <t>Nos preços ofertados estão incluídos todos os custos e despesas necessários ao cumprimento do objeto da licitação. O prazo de validade desta Proposta de Preço é de 120 dias corridos, a contar da data de sua apresentação.</t>
  </si>
  <si>
    <t>Processo Nº: 25001.009557/2021-60</t>
  </si>
  <si>
    <t xml:space="preserve">Município/UF: </t>
  </si>
  <si>
    <t xml:space="preserve">Nº de meses de execução contratual: 12 (Doze meses) </t>
  </si>
  <si>
    <t>Auxiliar de Serviços Gerais</t>
  </si>
  <si>
    <t>Limpador de Vidro</t>
  </si>
  <si>
    <t xml:space="preserve">Supervisor </t>
  </si>
  <si>
    <t>C.1. PIS</t>
  </si>
  <si>
    <t>C.2. COFINS</t>
  </si>
  <si>
    <t>C.3. ISS</t>
  </si>
  <si>
    <t>ITEM 2 - MATERIAIS DE HIGIENE</t>
  </si>
  <si>
    <t xml:space="preserve">Item </t>
  </si>
  <si>
    <t>Quantidade Mensal Estimada</t>
  </si>
  <si>
    <t>Valor/Uni</t>
  </si>
  <si>
    <t>Valor mensal Estimado (R$)</t>
  </si>
  <si>
    <t>Valor Global Estimado (R$)</t>
  </si>
  <si>
    <t xml:space="preserve">PAPEL HIGIÊNICO ROLÃO  300 METROS </t>
  </si>
  <si>
    <t>Fardos</t>
  </si>
  <si>
    <t>SABONETE LÍQUIDO</t>
  </si>
  <si>
    <t>Galão 5L</t>
  </si>
  <si>
    <t>TOALHA DE PAPEL - 1.000fls</t>
  </si>
  <si>
    <t>PAPEL HIGIÊNICO 30 METROS</t>
  </si>
  <si>
    <t>ÁLCOOL 70%</t>
  </si>
  <si>
    <t>1 Litro</t>
  </si>
  <si>
    <t>PCT/ C 4 Unidades</t>
  </si>
  <si>
    <t>SABÃO EM PÓ</t>
  </si>
  <si>
    <t>PCT 1KG</t>
  </si>
  <si>
    <t>PCT 8,00
Unid. Rolos 300M</t>
  </si>
  <si>
    <t>TOTAL ESTIMADO</t>
  </si>
  <si>
    <t>ESTIMATIVA DE CUSTO PARA MATERIAIS E INSUMOS  VINCULADOS A EXECUÇÃO</t>
  </si>
  <si>
    <t>Aromatizador/desorizador de ar em embalagens metal de 400 ml, em spray, nas versões flores de jasmim, flores do campo, brisa fresca, lavanda, e cheirinho de talco, entre outros aromas. Registro ANVISA.</t>
  </si>
  <si>
    <t>Balde de 10 litros, com alça e borda reforçada</t>
  </si>
  <si>
    <t>Balde de 5 litros, com alça e borda reforçada</t>
  </si>
  <si>
    <t xml:space="preserve">Unidade   </t>
  </si>
  <si>
    <t>Esponja dupla face, multiuso, higiênica e durável, espuma, fibra sintética, retangular, anatômica, média, uma face macia e outra áspera.</t>
  </si>
  <si>
    <t>Flanela branca de 1ª qualidade, de 50x50 para limpeza, com acabamento.</t>
  </si>
  <si>
    <t>Lã de Aço, pacote com 08 unidades, composto por aço e carbono, dimensões 7,5 x 16 x 17 cm, peso líquido aproximado 0,60 gramas</t>
  </si>
  <si>
    <t xml:space="preserve">Unidade  </t>
  </si>
  <si>
    <t>Quantidade  Estimada</t>
  </si>
  <si>
    <t>Pano para limpeza, tipo perfex, absorvente e macio que possua furos especiais para reter a sujeira e gordura sem soltar pêlos, 100% biodegradável, pacote com 5 unidades</t>
  </si>
  <si>
    <t>Vassoura Piaçava com cabo de madeira e base de plástico e fios resistentes.</t>
  </si>
  <si>
    <t>Saco plástico para lixo, Preto, 60LT, pacote com 100 unidades. O material deverá ser de boa resistência.</t>
  </si>
  <si>
    <t>Fardo</t>
  </si>
  <si>
    <t>Saco plástico para lixo, Preto 100 LT, pacote com 100 unidades. O material deverá ser de boa resistência.</t>
  </si>
  <si>
    <t>Saco plástico para lixo, Preto, 200 LT, pacote com 100 unidades. O material deverá ser de boa resistência.</t>
  </si>
  <si>
    <t xml:space="preserve">Fardo  </t>
  </si>
  <si>
    <t>Saco plástico para lixo, transparente, 100 LT, pacote com 100 unidades. O material deverá ser de boa resistência.</t>
  </si>
  <si>
    <t>Saco plástico para lixo, transparente, 200 LT, pacote com 100 unidades. O material deverá ser de boa resistência.</t>
  </si>
  <si>
    <t xml:space="preserve">Fardo   </t>
  </si>
  <si>
    <t>Rodo de Aluminio, 2 borrachas, com cabo, 40 cm</t>
  </si>
  <si>
    <t xml:space="preserve">Unidade </t>
  </si>
  <si>
    <t>Rodo de Aluminio, 2 borrachas, com cabo, 60 cm</t>
  </si>
  <si>
    <t>Suporte LT - Limpa Tudo Completo</t>
  </si>
  <si>
    <t>Vassoura ancinho para folhagens</t>
  </si>
  <si>
    <t>Vassoura Gari, 60 cm, com cabo</t>
  </si>
  <si>
    <t>Vassourinha com suporte plástico para vaso sanitário</t>
  </si>
  <si>
    <t>Pulverizador/borrifador multi spray 500ml</t>
  </si>
  <si>
    <t>Placa sinalizadora em plástico, para isolamento de área c/ piso molhado.</t>
  </si>
  <si>
    <t>Pá coletora de lixo, com caixa coletora e cabo anatômico, com altura ergométrica, em plástico.</t>
  </si>
  <si>
    <t>Kit limpa vidros (lavadores, vice-versa, limpadores, cabo de fixação porta-acessórios úmidos)</t>
  </si>
  <si>
    <t>Escova de Plástico</t>
  </si>
  <si>
    <t>Desentupidor de pia</t>
  </si>
  <si>
    <t>Quantidade  Mensal Estimada</t>
  </si>
  <si>
    <t xml:space="preserve">Galão  </t>
  </si>
  <si>
    <t>Cera líquida incolor concentrada com 5 l, com registro anvisa.</t>
  </si>
  <si>
    <t>Desinfetante de uso geral, concentrado, com ação germinicida, bactericida e biodegradável, perfumado com aromas variados para limpeza de vasos, azulejos, pisos e outras superfícies, 5L</t>
  </si>
  <si>
    <t>Cera Impermeabilizante UHS, acrílica, brilho instantâneo e antiderrapante, aplicação pisos cerâmicos, granitos, mármore e paviflex, embalagens</t>
  </si>
  <si>
    <t>Detergente líquido, neutro, concentrado, para limpeza geral, produto de linha profissional, 100% biodegradável, com registro ANVISA, 5L.</t>
  </si>
  <si>
    <t>Detergente para limpeza de tapetes e carpetes - Limpa Carpete, 100% biodegradável, com registro de ANVISA, 5L.</t>
  </si>
  <si>
    <t xml:space="preserve">Galão </t>
  </si>
  <si>
    <t>Disco Branco 410 mm</t>
  </si>
  <si>
    <t>Disco Branco 510 mm</t>
  </si>
  <si>
    <t>Disco Preto 410 mm</t>
  </si>
  <si>
    <t>Disco Preto 510 mm</t>
  </si>
  <si>
    <t>Disco Verde 410 mm</t>
  </si>
  <si>
    <t>Disco Verde 510 mm</t>
  </si>
  <si>
    <t>Galão</t>
  </si>
  <si>
    <t>Limpa pisos especiais concentrado, limpa e dá brilho, especial para porcelanato, granito, mármore e cerâmico, 5 L. Registro ANVISA</t>
  </si>
  <si>
    <t>Limpa vidros, multiuso com álcool para limpeza de vidros, embalagem plástica de 500 ml, com registro ANVISA.</t>
  </si>
  <si>
    <t>Frasco</t>
  </si>
  <si>
    <t>Limpador instantâneo, concentrado, multiuso e removedor de gordura, 1ª qualidade para limpeza de cozinhas, banheiros, pias, azulejos, plásticos, esmaltados, fórmicas claras e superfícies laváveis, bactericida e biodegradável, com fácil aplicação à jato, embalagem plástica de 500 ml. Registro ANVISA.</t>
  </si>
  <si>
    <t>Lustra móveis a base de silicone, repelente de umidade e poeira que permita um brilho seco. Ideal para móveis encerados e envernizados, lavanda, 200 ml, com registro ANVISA.</t>
  </si>
  <si>
    <t>Óleo de Peroba</t>
  </si>
  <si>
    <t>Pasta tipo cristal, embalagem pote de 500gr a base de sabão de coco com detergente sintético, destinada à limpeza pesada de superfícies em geral, com ação desengraxante, desengordurante e de polimento. Composição: sabão de coco, glicerina, agente mineral, conservante, corante essência e água.</t>
  </si>
  <si>
    <t>Removedor de impermeabilizantes, ceras velhas e sujeiras, de rápida ação, especialmente formulado para trabalhos difíceis e árduos, onde haja acúmulo de impermeabilizantes, bases seladoras e sujeiras. Linha profissional, 5L, não contém amoníaco, produto alcalino, com registro ANVISA.</t>
  </si>
  <si>
    <t>Sabão em barra, 200 g, glicerinado, multiuso, 100% biodegradável, com registro ANVISA. Pacote com 5 unidades.</t>
  </si>
  <si>
    <t>Pacote</t>
  </si>
  <si>
    <t>Valor Total/Mensal</t>
  </si>
  <si>
    <t>ESTIMATIVA DE CUSTO PARA EQUIPAMENTOS</t>
  </si>
  <si>
    <t>Aspirador de pó e água. Potência mínima de 1.400 W e Máxima de 1.470W. Peso: 12.00 kg Capacidade (em litros): 36 litros. Tensão: 110v/220 v. Capacidade de sucção de ar: 3.600 lts/min. Nivel de ruído: 69 dB(A), Comprimento da mangueira: 2,50 m, Cabo elétrico tamanho mínimo de 10m e máximo de 20m</t>
  </si>
  <si>
    <t>Balde espremedor com mop úmido, completo.</t>
  </si>
  <si>
    <r>
      <t>Carro coletor de lixo, com dimensões </t>
    </r>
    <r>
      <rPr>
        <u/>
        <sz val="12"/>
        <color rgb="FF000000"/>
        <rFont val="Calibri"/>
        <family val="2"/>
        <scheme val="minor"/>
      </rPr>
      <t>máximas</t>
    </r>
    <r>
      <rPr>
        <sz val="12"/>
        <color rgb="FF000000"/>
        <rFont val="Calibri"/>
        <family val="2"/>
        <scheme val="minor"/>
      </rPr>
      <t> de 0,80 cm x 1,20 x 1,20 (largura x profundidade x altura), com capacidade de 200kg a 500 kg.</t>
    </r>
  </si>
  <si>
    <t>Carrinhos Multifuncionais para transportes de material de limpeza, suporte até 4 placas sinalizadoras, puxador ergonômico, com bolsa com fecho de zíper em vinil com alta capacidade facilitando a remoção de lixo e rodas giratórias de 20,3 centímetros de diâmetro não deixam marcas.</t>
  </si>
  <si>
    <t>Enceradeira industrial 410 completa com extensão de 20 metros cada completa com escovão e base de fixação de disco. Diametro: 410mm, Motor: 1 hp - monofásico, Tensão: 110/220v, Tomada Injetada, Rotação (RPM): 190, Peso: 35 kgs, baixo nível de ruído.</t>
  </si>
  <si>
    <t>Enceradeira industrial 510 completa com extensão de 20 metros cada completa com escovão e base de fixação de disco. Diametro: 510mm, Motor: 1 hp - monofásico, Tensão: 110v/220v, Tomada Injetada, Rotação (RPM): 180, Peso: 40 kgs, baixo nível de ruído.</t>
  </si>
  <si>
    <t>Escada de 10 degraus de alumínio</t>
  </si>
  <si>
    <t>Escada de 6 degraus de alumínio</t>
  </si>
  <si>
    <t>Extensão elétrica (com 50 metros), com adaptador.</t>
  </si>
  <si>
    <t>Lava jato de alta pressão - máquina de Limpeza de Alta Pressão: mínima de 1.670 e máxima de 2.175; psi/bar mínimo de 115 e máximo de 150. Vazão: mínima de 300 l/h e máxima de 600 l/h. Potência Elétrica: mínima de 2500 w e máxima de 3,3 w. Dimensões (CxLxA) : mínima de 350 x 320 x 930 mm e máxima de 782 x 387 x 409 mm. Peso: mínimo de 16 kg e máximo de 30 kg. Voltagem: 220 V. Cabo elétrico tamanho mínimo de 10m e máximo de 20m.</t>
  </si>
  <si>
    <t>Mangueira ¾ reforçada, com 100 metros</t>
  </si>
  <si>
    <t>Mangueira ½ polegada (com 50 metros)</t>
  </si>
  <si>
    <t>ASG - SERVENTE:</t>
  </si>
  <si>
    <t>Jaleco  azul,  manga  curta,  com  botões,  com  dois  bolsos  inferiores,  e  emblema  bordado  da empresa, no lado superior esquerdo (1 manga curtas e 1 manga longa) em tecido Oxford, na cor preta.</t>
  </si>
  <si>
    <t>Valor médio
(Unitário)</t>
  </si>
  <si>
    <t>LIMPADOR DE VIDRO</t>
  </si>
  <si>
    <t>SUPERVISOR ( PREPOSTO):</t>
  </si>
  <si>
    <t>ENCARREGADO:</t>
  </si>
  <si>
    <t>Calça comprida com elástico e cordão, em gabardine, na cor azul marinho.</t>
  </si>
  <si>
    <t>Meia em algodão, tipo soquete. (par)</t>
  </si>
  <si>
    <t>Sapato em couro, na cor preta, modelo social. Masculino/Feminino (par)</t>
  </si>
  <si>
    <t xml:space="preserve"> UNIFORMES</t>
  </si>
  <si>
    <t xml:space="preserve"> EPI's</t>
  </si>
  <si>
    <t>Máscara de proteção</t>
  </si>
  <si>
    <t>Quantidade    por semestre</t>
  </si>
  <si>
    <t>Calçado:  botina  preta  com  solado  baixo  de  borracha  ou  material  sintético  antiderrapante  e antideslizante, com palmilha antibacteriana.</t>
  </si>
  <si>
    <t>TOTAL</t>
  </si>
  <si>
    <t>Calça, confeccionada em Jeans escuro, oferecendo excelente durabilidade, e de boa qualidade</t>
  </si>
  <si>
    <t>botina preta com solado baixo de borracha ou material sintético antiderrapante e antideslizante, com palmilha antibacteriana.</t>
  </si>
  <si>
    <t>Calça social comprida, com presilhas para cinto, em tecido Oxford, na cor preta.</t>
  </si>
  <si>
    <t>Camisa social mangas (2 curtas e 1 longa), em microfibra, na cor branca.</t>
  </si>
  <si>
    <t>Meia social (par)</t>
  </si>
  <si>
    <t>Quantidade por semestre</t>
  </si>
  <si>
    <t>Calça comprida com elástico e cordão, em gabardine, na cor azul escuro.</t>
  </si>
  <si>
    <t>Calçado: botina preta com solado baixo de borracha ou material sintético antiderrapante e antideslizante, com palmilha antibacteriana.</t>
  </si>
  <si>
    <t>Valor por posto</t>
  </si>
  <si>
    <t>TOTAL GERAL:</t>
  </si>
  <si>
    <r>
      <rPr>
        <b/>
        <sz val="9"/>
        <rFont val="Times New Roman"/>
        <family val="1"/>
      </rPr>
      <t>Valor médio
(Unitário)</t>
    </r>
  </si>
  <si>
    <r>
      <rPr>
        <b/>
        <sz val="9"/>
        <rFont val="Times New Roman"/>
        <family val="1"/>
      </rPr>
      <t>Valor
Total - R$</t>
    </r>
  </si>
  <si>
    <r>
      <t xml:space="preserve">Camisa malha fria com gola esporte (2 manga curtas e 1 manga longa) em gabardine, na cor azul marinho, </t>
    </r>
    <r>
      <rPr>
        <u/>
        <sz val="9"/>
        <rFont val="Times New Roman"/>
        <family val="1"/>
      </rPr>
      <t>com</t>
    </r>
    <r>
      <rPr>
        <sz val="9"/>
        <rFont val="Times New Roman"/>
        <family val="1"/>
      </rPr>
      <t xml:space="preserve"> emblema da empresa pintado.</t>
    </r>
  </si>
  <si>
    <r>
      <rPr>
        <b/>
        <sz val="9"/>
        <rFont val="Times New Roman"/>
        <family val="1"/>
      </rPr>
      <t>Valor por Posto</t>
    </r>
    <r>
      <rPr>
        <sz val="9"/>
        <rFont val="Times New Roman"/>
        <family val="1"/>
      </rPr>
      <t>:</t>
    </r>
  </si>
  <si>
    <r>
      <rPr>
        <sz val="9"/>
        <rFont val="Times New Roman"/>
        <family val="1"/>
      </rPr>
      <t xml:space="preserve">Paletó/blaser  forrado,  com  dois  bolsos  inferiores  e  </t>
    </r>
    <r>
      <rPr>
        <u/>
        <sz val="9"/>
        <rFont val="Times New Roman"/>
        <family val="1"/>
      </rPr>
      <t>emblema  bordado  da  empresa</t>
    </r>
    <r>
      <rPr>
        <sz val="9"/>
        <rFont val="Times New Roman"/>
        <family val="1"/>
      </rPr>
      <t>,  no  lado superior esquerdo, em tecido Oxford, na cor preta.</t>
    </r>
  </si>
  <si>
    <r>
      <rPr>
        <sz val="9"/>
        <rFont val="Times New Roman"/>
        <family val="1"/>
      </rPr>
      <t xml:space="preserve">Camiseta  confeccionada  em  malha  fina,  com  mangas  longas  na  cor  azul claro </t>
    </r>
    <r>
      <rPr>
        <u/>
        <sz val="9"/>
        <rFont val="Times New Roman"/>
        <family val="1"/>
      </rPr>
      <t>com</t>
    </r>
    <r>
      <rPr>
        <sz val="9"/>
        <rFont val="Times New Roman"/>
        <family val="1"/>
      </rPr>
      <t xml:space="preserve"> emblema da empresa.</t>
    </r>
  </si>
  <si>
    <t>Proceder com a capina e roça, retirando de toda área externa as plantas desnecessárias, cortar grama e podar árvores que estejam impedindo a passagem de pessoas.</t>
  </si>
  <si>
    <t>CIDADE DOS MENINOS</t>
  </si>
  <si>
    <t>Limpeza das áreas administrativas e lavagem de banheiros</t>
  </si>
  <si>
    <t>DEL CASTILHO</t>
  </si>
  <si>
    <t>BONSUCESSO</t>
  </si>
  <si>
    <t xml:space="preserve">Total Mensal </t>
  </si>
  <si>
    <t>REALENGO</t>
  </si>
  <si>
    <t xml:space="preserve">Assinatura e identificação do Responsável:
                                                                                                                                                                                                                                                             Local e Data
</t>
  </si>
  <si>
    <t>TOTAL MENSAL</t>
  </si>
  <si>
    <t>Óculos ampla visão antiembacante;</t>
  </si>
  <si>
    <t>Avental de PVC</t>
  </si>
  <si>
    <t>Botas Impermeáveis cano longo de borracha (par)</t>
  </si>
  <si>
    <t>Custo Total dos Equip.</t>
  </si>
  <si>
    <t xml:space="preserve">Luvas de Látex TM - Verde; (par) </t>
  </si>
  <si>
    <t>Luvas de Látex TM - Amarela; (par)</t>
  </si>
  <si>
    <t>Quantidade    por mês</t>
  </si>
  <si>
    <t xml:space="preserve">Quantidade por mês </t>
  </si>
  <si>
    <t>Quantidade por mês</t>
  </si>
  <si>
    <t xml:space="preserve">Quantidade por semestre </t>
  </si>
  <si>
    <t>Valor
Total - R$</t>
  </si>
  <si>
    <t>Fibra p/suporte lt verde</t>
  </si>
  <si>
    <t>Litros</t>
  </si>
  <si>
    <t>Vassoura vasculha para limpeza de teto</t>
  </si>
  <si>
    <t>Conjunto mop seco, completo.</t>
  </si>
  <si>
    <t xml:space="preserve">
Desentupidor de vaso
</t>
  </si>
  <si>
    <t>Saco plástico para lixo, transparente, 60 LT, pacote com 100 unidades. O material deverá ser de boa resistência.</t>
  </si>
  <si>
    <t>Desinfetante de uso geral (germicida/bactericida) - Creolina</t>
  </si>
  <si>
    <t>PROTETOR ASSENTO SANITARIO (PAPEL)</t>
  </si>
  <si>
    <t>Vaselina Líquida</t>
  </si>
  <si>
    <t xml:space="preserve">TOTAL </t>
  </si>
  <si>
    <t>Pedra sanitária - desodorizador sanitário, composição paradiclorobenzeno, essência e corante, peso líquido 25 g, aspecto físico tablete sólido, características adicionais suporte plástico para vaso sanitário, com registro ANVISA</t>
  </si>
  <si>
    <t>Tira Ferrugem. Embalagem de 200ml</t>
  </si>
  <si>
    <t>Brilho Inox, com 420g, em aerossol, com no mínimo de 75% de concentrado e 25% de propelente, registro ANVISA.</t>
  </si>
  <si>
    <t>Polidor de metais, 1ª qualidade, com registro ANVISA, 200ml.</t>
  </si>
  <si>
    <t>Pano de chão grande, alvejado em algodão, com costuras laterais, alta absorção de umidade, tamanho equivalente a um saco de açúcar de 50 kg vazio, medindo aproximadamente 60 x 80 cm, gramatura de 22 de batida, peso aproximadamente de 200gr.</t>
  </si>
  <si>
    <t>Dispenser para sabonete líquido</t>
  </si>
  <si>
    <t xml:space="preserve">Dispenser para papel toalha </t>
  </si>
  <si>
    <t xml:space="preserve">Dispenser para papel higiênico </t>
  </si>
  <si>
    <t>Dispenser para prot. De assento sanitário</t>
  </si>
  <si>
    <t>ÁLCOOL EM GEL PARA MÃOS, ANTISSÉPTICO, 70% HIGIENIZANTE PARA MÃOS, COM ALOE E VERA, AÇÃO ANTIBACTERIANA. . EMBALAGENS 1 L.</t>
  </si>
  <si>
    <t>DETERGENTE, TIPO LAVA LOUÇAS; TENSOATIVO BIODEGRADÁVEL</t>
  </si>
  <si>
    <t xml:space="preserve">PCT/C 86 Folhas </t>
  </si>
  <si>
    <t>Quantidade  Estimada para os serviços</t>
  </si>
  <si>
    <t>SubTotal</t>
  </si>
  <si>
    <t>Área Interna - Pisos Acarpetados (800M2 a 1200M2)
1200M2)</t>
  </si>
  <si>
    <t>MÃO DE OBRA</t>
  </si>
  <si>
    <t>(1)</t>
  </si>
  <si>
    <t>(2)</t>
  </si>
  <si>
    <t>(1x2)</t>
  </si>
  <si>
    <t>PRODUTIVIDADE</t>
  </si>
  <si>
    <t>PREÇO HOMEM-MÊS</t>
  </si>
  <si>
    <t>SUBTOTAL</t>
  </si>
  <si>
    <t>(1/M²)</t>
  </si>
  <si>
    <t>(R$)</t>
  </si>
  <si>
    <t>(R$/M²)</t>
  </si>
  <si>
    <t>ENCARREGADO</t>
  </si>
  <si>
    <t>1/(30*800)</t>
  </si>
  <si>
    <t>SERVENTE</t>
  </si>
  <si>
    <t>1/800</t>
  </si>
  <si>
    <t>Área Interna - Pisos Frios (800M2 A 1200M2)</t>
  </si>
  <si>
    <t>Área Interna - Banheiros (200M2 A 300M2)</t>
  </si>
  <si>
    <t>1/(30*200)</t>
  </si>
  <si>
    <t>1/200</t>
  </si>
  <si>
    <t>Área Interna - Arquivo/Galpão cimentado (1500M2 a 2500M2)</t>
  </si>
  <si>
    <t>1/(30*2500)</t>
  </si>
  <si>
    <t>1/2500</t>
  </si>
  <si>
    <t>Área Externa - Pisos Pavimentados Adjacentes (contíguos as edificações) (1800M2 a 2700M2)</t>
  </si>
  <si>
    <t>Esquadria - Face Externa com exposição a situação de risco (130m2 a 160m2)</t>
  </si>
  <si>
    <t>(3)</t>
  </si>
  <si>
    <t>(4)</t>
  </si>
  <si>
    <t>(5)</t>
  </si>
  <si>
    <t>(6)</t>
  </si>
  <si>
    <t>(5x6)</t>
  </si>
  <si>
    <t>M²</t>
  </si>
  <si>
    <t>SUB-TOTAL</t>
  </si>
  <si>
    <t>2.739,23</t>
  </si>
  <si>
    <t>Esquadria - Face Externa sem exposição a situação de risco (300m2 a 380m2)</t>
  </si>
  <si>
    <t>79,24</t>
  </si>
  <si>
    <t>(5X6)</t>
  </si>
  <si>
    <t>3.629,84</t>
  </si>
  <si>
    <t>Especificação</t>
  </si>
  <si>
    <t>Limite Usual Inferior Produtividade (m2)</t>
  </si>
  <si>
    <t>Limite Usual Superior Produtividade (m2)</t>
  </si>
  <si>
    <t>Produtividade Adotada</t>
  </si>
  <si>
    <t>Área (m2)</t>
  </si>
  <si>
    <t>Quantidade Funcionários</t>
  </si>
  <si>
    <t>Valor Unitário (m2) (R$)</t>
  </si>
  <si>
    <t>Valor Mensal (R$)</t>
  </si>
  <si>
    <t>Valor Anual (R$)</t>
  </si>
  <si>
    <t>Área Interna - Pisos Acarpetados</t>
  </si>
  <si>
    <t>Área Interna - Pisos Frios</t>
  </si>
  <si>
    <t>Pisos de madeira</t>
  </si>
  <si>
    <t>Área Interna – Banheiros</t>
  </si>
  <si>
    <t>Área Ext - Pisos Pav Adj (contíguos as edificações)</t>
  </si>
  <si>
    <t>Esquadria Externa - Face Externa sem exposição a situação de risco</t>
  </si>
  <si>
    <t>Esquadria Externa - Face Externa com exposição a situação de risco</t>
  </si>
  <si>
    <t>Prédio SEMS - Esquadria Externa - Face Interna</t>
  </si>
  <si>
    <t>MENSAL</t>
  </si>
  <si>
    <t>ANUAL</t>
  </si>
  <si>
    <t>SUB-TOTAL POR M2</t>
  </si>
  <si>
    <t>SUPERVISOR</t>
  </si>
  <si>
    <t>1/(30*1800)</t>
  </si>
  <si>
    <t>1/1800</t>
  </si>
  <si>
    <t>JORNADA DE TRABALHO  (HORAS)</t>
  </si>
  <si>
    <t>1/188,76</t>
  </si>
  <si>
    <t>FREQUÊNCIA NO MÊS (HORAS)</t>
  </si>
  <si>
    <t>1/88,76</t>
  </si>
  <si>
    <t>Face Interna (300m2 a 380m2)</t>
  </si>
  <si>
    <t>(1/2*3*1/188,76)</t>
  </si>
  <si>
    <t>ESTIMATIVA DE CUSTO PARA SERVIÇOS POR DEMANDA  NAS UNIDADES DE APOIO</t>
  </si>
  <si>
    <t>FREQUÊNCIA NO MÊS (DIAS)</t>
  </si>
  <si>
    <t>DIÁRIA</t>
  </si>
  <si>
    <t xml:space="preserve">Valor Mensal      </t>
  </si>
  <si>
    <t xml:space="preserve">ANEXO - I </t>
  </si>
  <si>
    <t>Dispenser para álcool 70%</t>
  </si>
  <si>
    <t>Lixeiras 60L</t>
  </si>
  <si>
    <t>Lixeiras 100L</t>
  </si>
  <si>
    <t>Lixeiras 200L</t>
  </si>
  <si>
    <t>Valor Mensal Depre.</t>
  </si>
  <si>
    <t>Valor total de Depre. Anual</t>
  </si>
  <si>
    <t>Valor Total</t>
  </si>
  <si>
    <t>Lixeira p/ Coleta Seletiva C/4 - Capacidade 50L</t>
  </si>
  <si>
    <t xml:space="preserve">
Observações:</t>
  </si>
  <si>
    <t>Valor de depreciação Anual Uni
10%</t>
  </si>
  <si>
    <r>
      <rPr>
        <b/>
        <sz val="11"/>
        <rFont val="Times New Roman"/>
        <family val="1"/>
      </rPr>
      <t>OBJETO: 
Item 1: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 xml:space="preserve">Contratação de empresa especializada e credenciada para prestação dos serviços contínuos de limpeza, asseio e conservação predial, com fornecimento de todos os materiais, equipamentos e ferramentas, a serem executados nas dependências da Superintendência do Ministério da Saúde no Estado do Rio de Janeiro – SEMS/RJ e suas Unidades de Apoio, com dedicação exclusiva de mão de obra.
</t>
    </r>
    <r>
      <rPr>
        <b/>
        <sz val="11"/>
        <rFont val="Times New Roman"/>
        <family val="1"/>
      </rPr>
      <t>Item 2:</t>
    </r>
    <r>
      <rPr>
        <sz val="9"/>
        <rFont val="Times New Roman"/>
        <family val="1"/>
      </rPr>
      <t xml:space="preserve"> Contratação de empresa especializada para prestação dos serviços continuados de entrega e reposição de materiais de higiene pessoal, por demanda, sendo estes: papel higiênico; papel toalha; sabonete líquido; álcool líquido 70%; sabão em pó; detergente tipo lava louças e sabonete líquido, devidamente identificados.</t>
    </r>
    <r>
      <rPr>
        <sz val="11"/>
        <rFont val="Arial"/>
        <family val="2"/>
      </rPr>
      <t xml:space="preserve">
</t>
    </r>
  </si>
  <si>
    <t>Hipoclorito de sódio 2,5 %, 5L.</t>
  </si>
  <si>
    <t>Valor total de Depre. Mensal</t>
  </si>
  <si>
    <t xml:space="preserve">B - Estimativa para Equipamentos </t>
  </si>
  <si>
    <t>D - Estimativa para Serviços por Demanda</t>
  </si>
  <si>
    <t>TOTAL NECESSIDADE (A + B + C+D)</t>
  </si>
  <si>
    <t xml:space="preserve"> </t>
  </si>
  <si>
    <t>-</t>
  </si>
  <si>
    <t>130</t>
  </si>
  <si>
    <t>300</t>
  </si>
  <si>
    <t>C - Estimativa para Materiais e Insumos de limpeza</t>
  </si>
  <si>
    <t xml:space="preserve">*Consideramos o percentual de 10% para pagamento anual, sobre o valor Unitário dos Equipamentos e Ferramentas de Alta Durabilidade. 
*Em relação aos Dispenser's  consideramos a vida útil de 12 meses.
*Em relação as lixeiras, consideramos a vida útil de 24 meses.
</t>
  </si>
  <si>
    <t xml:space="preserve">Transporte (VT*2*21)-(SB*6%) </t>
  </si>
  <si>
    <t>Gratificação (Conforme CCT)</t>
  </si>
  <si>
    <t xml:space="preserve">*O percentual de 12,10% leva em consideração a opção de utilizar a Conta-Depósito Vinculada ― bloqueada para movimentação durante a execução.
*Não será considerado o custo renavável na repactuação. Após o primeiro ano o percentual será 3,025%
</t>
  </si>
  <si>
    <t xml:space="preserve">Benefício Social Familiar - ( Conforme CCT) </t>
  </si>
  <si>
    <r>
      <t xml:space="preserve">Salário para o cálculo de insalubridade (quando couber): </t>
    </r>
    <r>
      <rPr>
        <b/>
        <sz val="12"/>
        <color indexed="8"/>
        <rFont val="Times New Roman"/>
        <family val="1"/>
      </rPr>
      <t xml:space="preserve"> </t>
    </r>
  </si>
  <si>
    <t>Auxílio-Refeição/Alimentação (Conforme CCT) = (VA*21)-(10%)</t>
  </si>
  <si>
    <t>*Foi preenchido conforme caderno técnico de limpeza.</t>
  </si>
  <si>
    <t>*Em relação ao SAT o licitante deverá preencher conforme relatório SEFIP/GFIP da empresa.</t>
  </si>
  <si>
    <r>
      <t>*</t>
    </r>
    <r>
      <rPr>
        <b/>
        <sz val="11"/>
        <color theme="1"/>
        <rFont val="Times New Roman"/>
        <family val="1"/>
      </rPr>
      <t>Para os tributos (COFINS, PIS E ISS) o licitante deve elaborar sua proposta e, por conseguinte, sua planilha com base no regime de tributação ao qual estará submetido durante a execução do contrato.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</si>
</sst>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_(&quot;R$ &quot;* #,##0.00_);_(&quot;R$ &quot;* \(#,##0.00\);_(&quot;R$ &quot;* &quot;-&quot;??_);_(@_)"/>
    <numFmt numFmtId="166" formatCode="_(&quot;R$ &quot;* #,##0.00_);_(&quot;R$ &quot;* \(#,##0.00\);_(&quot;R$ &quot;* \-??_);_(@_)"/>
    <numFmt numFmtId="167" formatCode="_-[$R$-416]\ * #,##0.00_-;\-[$R$-416]\ * #,##0.00_-;_-[$R$-416]\ * &quot;-&quot;??_-;_-@_-"/>
    <numFmt numFmtId="168" formatCode="&quot;R$&quot;\ #,##0.00"/>
    <numFmt numFmtId="169" formatCode="&quot;R$ &quot;#,##0.00"/>
    <numFmt numFmtId="170" formatCode="#,##0.00000000"/>
    <numFmt numFmtId="171" formatCode="0.00000"/>
    <numFmt numFmtId="172" formatCode="0.00000000"/>
    <numFmt numFmtId="173" formatCode="[$-F400]h:mm:ss\ AM/PM"/>
    <numFmt numFmtId="174" formatCode="0.00000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trike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2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rgb="FF006100"/>
      <name val="Times New Roman"/>
      <family val="1"/>
    </font>
    <font>
      <u/>
      <sz val="12"/>
      <color rgb="FF000000"/>
      <name val="Calibri"/>
      <family val="2"/>
      <scheme val="minor"/>
    </font>
    <font>
      <b/>
      <sz val="9"/>
      <color theme="0"/>
      <name val="Times New Roman"/>
      <family val="1"/>
    </font>
    <font>
      <u/>
      <sz val="9"/>
      <name val="Times New Roman"/>
      <family val="1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Times New Roman"/>
      <family val="1"/>
    </font>
    <font>
      <b/>
      <sz val="11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7D7D7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/>
      <right style="thin">
        <color rgb="FF808080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808080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/>
      <diagonal/>
    </border>
    <border>
      <left style="thin">
        <color rgb="FF2B2B2B"/>
      </left>
      <right/>
      <top/>
      <bottom style="thin">
        <color rgb="FF2B2B2B"/>
      </bottom>
      <diagonal/>
    </border>
    <border>
      <left style="thin">
        <color rgb="FF2B2B2B"/>
      </left>
      <right/>
      <top style="thin">
        <color indexed="64"/>
      </top>
      <bottom style="thin">
        <color rgb="FF2B2B2B"/>
      </bottom>
      <diagonal/>
    </border>
    <border>
      <left style="thin">
        <color rgb="FF2B2B2B"/>
      </left>
      <right style="thin">
        <color rgb="FF808080"/>
      </right>
      <top/>
      <bottom style="thin">
        <color rgb="FF2B2B2B"/>
      </bottom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  <border>
      <left/>
      <right style="thin">
        <color rgb="FF808080"/>
      </right>
      <top style="thin">
        <color rgb="FF2B2B2B"/>
      </top>
      <bottom/>
      <diagonal/>
    </border>
    <border>
      <left style="thin">
        <color rgb="FF2B2B2B"/>
      </left>
      <right/>
      <top/>
      <bottom/>
      <diagonal/>
    </border>
    <border>
      <left/>
      <right style="thin">
        <color rgb="FF2B2B2B"/>
      </right>
      <top/>
      <bottom style="thin">
        <color rgb="FF2B2B2B"/>
      </bottom>
      <diagonal/>
    </border>
    <border>
      <left style="thin">
        <color rgb="FF2B2B2B"/>
      </left>
      <right style="thin">
        <color rgb="FF808080"/>
      </right>
      <top style="thin">
        <color rgb="FF2B2B2B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17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29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ill="0" applyBorder="0" applyAlignment="0" applyProtection="0"/>
    <xf numFmtId="44" fontId="1" fillId="0" borderId="0" applyFont="0" applyFill="0" applyBorder="0" applyAlignment="0" applyProtection="0"/>
  </cellStyleXfs>
  <cellXfs count="577">
    <xf numFmtId="0" fontId="0" fillId="0" borderId="0" xfId="0"/>
    <xf numFmtId="0" fontId="30" fillId="0" borderId="0" xfId="0" applyFont="1"/>
    <xf numFmtId="0" fontId="32" fillId="0" borderId="0" xfId="79" applyFont="1" applyBorder="1" applyAlignment="1">
      <alignment horizontal="center"/>
    </xf>
    <xf numFmtId="0" fontId="30" fillId="0" borderId="0" xfId="0" applyFont="1" applyBorder="1" applyAlignment="1"/>
    <xf numFmtId="0" fontId="31" fillId="0" borderId="0" xfId="79" applyFont="1" applyBorder="1" applyAlignment="1">
      <alignment wrapText="1"/>
    </xf>
    <xf numFmtId="0" fontId="32" fillId="0" borderId="0" xfId="79" applyFont="1" applyBorder="1" applyAlignment="1"/>
    <xf numFmtId="0" fontId="0" fillId="0" borderId="0" xfId="0" applyBorder="1"/>
    <xf numFmtId="0" fontId="27" fillId="0" borderId="1" xfId="0" applyFont="1" applyBorder="1" applyAlignment="1">
      <alignment horizontal="justify" vertical="center" wrapText="1"/>
    </xf>
    <xf numFmtId="0" fontId="27" fillId="0" borderId="0" xfId="0" applyFont="1"/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 wrapText="1"/>
    </xf>
    <xf numFmtId="0" fontId="36" fillId="0" borderId="1" xfId="53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7" fillId="0" borderId="0" xfId="53" applyFont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0" fontId="26" fillId="0" borderId="23" xfId="0" applyFont="1" applyBorder="1"/>
    <xf numFmtId="0" fontId="0" fillId="0" borderId="23" xfId="0" applyBorder="1"/>
    <xf numFmtId="44" fontId="23" fillId="0" borderId="0" xfId="0" applyNumberFormat="1" applyFont="1" applyBorder="1" applyAlignment="1">
      <alignment vertical="center"/>
    </xf>
    <xf numFmtId="0" fontId="26" fillId="42" borderId="0" xfId="0" applyFont="1" applyFill="1" applyAlignment="1">
      <alignment horizontal="left" vertical="top"/>
    </xf>
    <xf numFmtId="0" fontId="35" fillId="42" borderId="2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43" fontId="26" fillId="0" borderId="1" xfId="1" applyNumberFormat="1" applyFont="1" applyFill="1" applyBorder="1" applyAlignment="1">
      <alignment horizontal="center" wrapText="1"/>
    </xf>
    <xf numFmtId="0" fontId="26" fillId="0" borderId="0" xfId="0" applyFont="1" applyFill="1" applyAlignment="1">
      <alignment horizontal="center" vertical="center" wrapText="1"/>
    </xf>
    <xf numFmtId="2" fontId="45" fillId="0" borderId="1" xfId="0" applyNumberFormat="1" applyFont="1" applyFill="1" applyBorder="1" applyAlignment="1">
      <alignment horizontal="right" shrinkToFit="1"/>
    </xf>
    <xf numFmtId="0" fontId="45" fillId="0" borderId="0" xfId="0" applyFont="1" applyFill="1" applyBorder="1" applyAlignment="1">
      <alignment horizontal="left" vertical="top"/>
    </xf>
    <xf numFmtId="0" fontId="44" fillId="0" borderId="28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28" fillId="42" borderId="24" xfId="0" applyFont="1" applyFill="1" applyBorder="1" applyAlignment="1">
      <alignment horizontal="center" vertical="top"/>
    </xf>
    <xf numFmtId="0" fontId="45" fillId="0" borderId="0" xfId="0" applyFont="1" applyAlignment="1">
      <alignment wrapText="1"/>
    </xf>
    <xf numFmtId="0" fontId="45" fillId="0" borderId="1" xfId="0" applyFont="1" applyBorder="1" applyAlignment="1">
      <alignment wrapText="1"/>
    </xf>
    <xf numFmtId="0" fontId="36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center" vertical="top" wrapText="1"/>
    </xf>
    <xf numFmtId="0" fontId="27" fillId="41" borderId="0" xfId="0" applyFont="1" applyFill="1" applyBorder="1" applyAlignment="1">
      <alignment horizontal="left" vertical="top"/>
    </xf>
    <xf numFmtId="0" fontId="36" fillId="0" borderId="31" xfId="0" applyFont="1" applyFill="1" applyBorder="1" applyAlignment="1">
      <alignment horizontal="left" vertical="center" wrapText="1"/>
    </xf>
    <xf numFmtId="0" fontId="36" fillId="0" borderId="31" xfId="0" applyFont="1" applyFill="1" applyBorder="1" applyAlignment="1">
      <alignment horizontal="center" vertical="top" wrapText="1"/>
    </xf>
    <xf numFmtId="0" fontId="27" fillId="0" borderId="31" xfId="0" applyFont="1" applyFill="1" applyBorder="1" applyAlignment="1">
      <alignment horizontal="center" vertical="top" wrapText="1"/>
    </xf>
    <xf numFmtId="0" fontId="27" fillId="0" borderId="33" xfId="0" applyFont="1" applyFill="1" applyBorder="1" applyAlignment="1">
      <alignment horizontal="left" vertical="top" wrapText="1"/>
    </xf>
    <xf numFmtId="0" fontId="37" fillId="0" borderId="31" xfId="0" applyFont="1" applyFill="1" applyBorder="1" applyAlignment="1">
      <alignment horizontal="left" vertical="center" wrapText="1"/>
    </xf>
    <xf numFmtId="1" fontId="40" fillId="0" borderId="31" xfId="0" applyNumberFormat="1" applyFont="1" applyFill="1" applyBorder="1" applyAlignment="1">
      <alignment horizontal="center" vertical="center" shrinkToFit="1"/>
    </xf>
    <xf numFmtId="44" fontId="37" fillId="0" borderId="31" xfId="84" applyFont="1" applyFill="1" applyBorder="1" applyAlignment="1">
      <alignment horizontal="center" vertical="center" wrapText="1"/>
    </xf>
    <xf numFmtId="44" fontId="37" fillId="0" borderId="33" xfId="0" applyNumberFormat="1" applyFont="1" applyFill="1" applyBorder="1" applyAlignment="1">
      <alignment horizontal="left" vertical="center" wrapText="1"/>
    </xf>
    <xf numFmtId="0" fontId="37" fillId="0" borderId="34" xfId="0" applyFont="1" applyFill="1" applyBorder="1" applyAlignment="1">
      <alignment horizontal="left" vertical="center" wrapText="1"/>
    </xf>
    <xf numFmtId="1" fontId="40" fillId="0" borderId="34" xfId="0" applyNumberFormat="1" applyFont="1" applyFill="1" applyBorder="1" applyAlignment="1">
      <alignment horizontal="center" vertical="center" shrinkToFit="1"/>
    </xf>
    <xf numFmtId="44" fontId="37" fillId="0" borderId="34" xfId="84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horizontal="center" vertical="top" wrapText="1"/>
    </xf>
    <xf numFmtId="44" fontId="27" fillId="0" borderId="3" xfId="84" applyFont="1" applyFill="1" applyBorder="1" applyAlignment="1">
      <alignment horizontal="center" vertical="center" wrapText="1"/>
    </xf>
    <xf numFmtId="44" fontId="37" fillId="0" borderId="1" xfId="0" applyNumberFormat="1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center" vertical="top" wrapText="1"/>
    </xf>
    <xf numFmtId="44" fontId="27" fillId="0" borderId="22" xfId="84" applyFont="1" applyFill="1" applyBorder="1" applyAlignment="1">
      <alignment horizontal="center" vertical="top" wrapText="1"/>
    </xf>
    <xf numFmtId="44" fontId="37" fillId="0" borderId="18" xfId="0" applyNumberFormat="1" applyFont="1" applyFill="1" applyBorder="1" applyAlignment="1">
      <alignment horizontal="left" vertical="top" wrapText="1"/>
    </xf>
    <xf numFmtId="0" fontId="36" fillId="0" borderId="35" xfId="0" applyFont="1" applyFill="1" applyBorder="1" applyAlignment="1">
      <alignment horizontal="left" vertical="center" wrapText="1"/>
    </xf>
    <xf numFmtId="0" fontId="36" fillId="0" borderId="35" xfId="0" applyFont="1" applyFill="1" applyBorder="1" applyAlignment="1">
      <alignment horizontal="center" vertical="top" wrapText="1"/>
    </xf>
    <xf numFmtId="0" fontId="27" fillId="0" borderId="36" xfId="0" applyFont="1" applyFill="1" applyBorder="1" applyAlignment="1">
      <alignment horizontal="center" vertical="top" wrapText="1"/>
    </xf>
    <xf numFmtId="0" fontId="27" fillId="0" borderId="37" xfId="0" applyFont="1" applyFill="1" applyBorder="1" applyAlignment="1">
      <alignment horizontal="left" vertical="top" wrapText="1"/>
    </xf>
    <xf numFmtId="0" fontId="37" fillId="0" borderId="31" xfId="0" applyFont="1" applyFill="1" applyBorder="1" applyAlignment="1">
      <alignment horizontal="left" vertical="top" wrapText="1"/>
    </xf>
    <xf numFmtId="0" fontId="37" fillId="0" borderId="34" xfId="0" applyFont="1" applyFill="1" applyBorder="1" applyAlignment="1">
      <alignment horizontal="left" vertical="top" wrapText="1"/>
    </xf>
    <xf numFmtId="44" fontId="36" fillId="0" borderId="32" xfId="0" applyNumberFormat="1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top" wrapText="1"/>
    </xf>
    <xf numFmtId="44" fontId="27" fillId="0" borderId="38" xfId="0" applyNumberFormat="1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horizontal="left" vertical="center" wrapText="1"/>
    </xf>
    <xf numFmtId="0" fontId="27" fillId="0" borderId="32" xfId="0" applyFont="1" applyFill="1" applyBorder="1" applyAlignment="1">
      <alignment horizontal="left" vertical="top" wrapText="1"/>
    </xf>
    <xf numFmtId="0" fontId="27" fillId="0" borderId="35" xfId="0" applyFont="1" applyFill="1" applyBorder="1" applyAlignment="1">
      <alignment horizontal="left" vertical="center" wrapText="1"/>
    </xf>
    <xf numFmtId="1" fontId="40" fillId="0" borderId="35" xfId="0" applyNumberFormat="1" applyFont="1" applyFill="1" applyBorder="1" applyAlignment="1">
      <alignment horizontal="center" vertical="center" shrinkToFit="1"/>
    </xf>
    <xf numFmtId="44" fontId="37" fillId="0" borderId="35" xfId="84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center" wrapText="1"/>
    </xf>
    <xf numFmtId="44" fontId="36" fillId="0" borderId="1" xfId="0" applyNumberFormat="1" applyFont="1" applyFill="1" applyBorder="1" applyAlignment="1">
      <alignment horizontal="left" vertical="top" wrapText="1"/>
    </xf>
    <xf numFmtId="44" fontId="27" fillId="0" borderId="1" xfId="0" applyNumberFormat="1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horizontal="left" vertical="top" wrapText="1"/>
    </xf>
    <xf numFmtId="1" fontId="40" fillId="0" borderId="1" xfId="0" applyNumberFormat="1" applyFont="1" applyFill="1" applyBorder="1" applyAlignment="1">
      <alignment horizontal="left" vertical="center" shrinkToFit="1"/>
    </xf>
    <xf numFmtId="44" fontId="37" fillId="0" borderId="1" xfId="84" applyFont="1" applyFill="1" applyBorder="1" applyAlignment="1">
      <alignment vertical="center" wrapText="1"/>
    </xf>
    <xf numFmtId="44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vertical="top" wrapText="1"/>
    </xf>
    <xf numFmtId="0" fontId="36" fillId="0" borderId="1" xfId="0" applyFont="1" applyFill="1" applyBorder="1" applyAlignment="1">
      <alignment vertical="top" wrapText="1"/>
    </xf>
    <xf numFmtId="44" fontId="36" fillId="0" borderId="1" xfId="0" applyNumberFormat="1" applyFont="1" applyFill="1" applyBorder="1" applyAlignment="1">
      <alignment horizontal="left" vertical="center" wrapText="1"/>
    </xf>
    <xf numFmtId="44" fontId="37" fillId="0" borderId="1" xfId="0" applyNumberFormat="1" applyFont="1" applyFill="1" applyBorder="1" applyAlignment="1">
      <alignment horizontal="left" vertical="center" wrapText="1"/>
    </xf>
    <xf numFmtId="0" fontId="36" fillId="0" borderId="31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left" vertical="center" wrapText="1"/>
    </xf>
    <xf numFmtId="0" fontId="27" fillId="42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42" borderId="0" xfId="0" applyFont="1" applyFill="1" applyAlignment="1">
      <alignment horizontal="center" vertical="center" wrapText="1"/>
    </xf>
    <xf numFmtId="0" fontId="36" fillId="45" borderId="1" xfId="0" applyFont="1" applyFill="1" applyBorder="1" applyAlignment="1">
      <alignment horizontal="center" vertical="center" wrapText="1"/>
    </xf>
    <xf numFmtId="0" fontId="27" fillId="42" borderId="0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42" borderId="1" xfId="0" applyFont="1" applyFill="1" applyBorder="1" applyAlignment="1">
      <alignment vertical="center" wrapText="1"/>
    </xf>
    <xf numFmtId="0" fontId="26" fillId="42" borderId="1" xfId="0" applyFont="1" applyFill="1" applyBorder="1" applyAlignment="1">
      <alignment horizontal="left" vertical="center" wrapText="1"/>
    </xf>
    <xf numFmtId="44" fontId="37" fillId="0" borderId="32" xfId="0" applyNumberFormat="1" applyFont="1" applyFill="1" applyBorder="1" applyAlignment="1">
      <alignment horizontal="left" vertical="center" wrapText="1"/>
    </xf>
    <xf numFmtId="44" fontId="37" fillId="0" borderId="40" xfId="84" applyFont="1" applyFill="1" applyBorder="1" applyAlignment="1">
      <alignment horizontal="center" vertical="center" wrapText="1"/>
    </xf>
    <xf numFmtId="44" fontId="37" fillId="0" borderId="1" xfId="84" applyFont="1" applyFill="1" applyBorder="1" applyAlignment="1">
      <alignment horizontal="right" wrapText="1"/>
    </xf>
    <xf numFmtId="44" fontId="45" fillId="0" borderId="0" xfId="84" applyFont="1" applyAlignment="1">
      <alignment vertical="center"/>
    </xf>
    <xf numFmtId="44" fontId="45" fillId="44" borderId="1" xfId="84" applyFont="1" applyFill="1" applyBorder="1" applyAlignment="1">
      <alignment horizontal="right" vertical="center" shrinkToFit="1"/>
    </xf>
    <xf numFmtId="44" fontId="27" fillId="0" borderId="1" xfId="84" applyFont="1" applyBorder="1"/>
    <xf numFmtId="44" fontId="38" fillId="0" borderId="1" xfId="84" applyFont="1" applyBorder="1"/>
    <xf numFmtId="0" fontId="27" fillId="0" borderId="29" xfId="0" applyFont="1" applyFill="1" applyBorder="1" applyAlignment="1">
      <alignment horizontal="left" vertical="top" wrapText="1"/>
    </xf>
    <xf numFmtId="0" fontId="27" fillId="0" borderId="29" xfId="0" applyFont="1" applyFill="1" applyBorder="1" applyAlignment="1">
      <alignment horizontal="center" vertical="top" wrapText="1"/>
    </xf>
    <xf numFmtId="44" fontId="27" fillId="0" borderId="41" xfId="0" applyNumberFormat="1" applyFont="1" applyFill="1" applyBorder="1" applyAlignment="1">
      <alignment horizontal="left" vertical="top" wrapText="1"/>
    </xf>
    <xf numFmtId="44" fontId="37" fillId="0" borderId="42" xfId="0" applyNumberFormat="1" applyFont="1" applyFill="1" applyBorder="1" applyAlignment="1">
      <alignment horizontal="left" vertical="center" wrapText="1"/>
    </xf>
    <xf numFmtId="1" fontId="40" fillId="0" borderId="1" xfId="0" applyNumberFormat="1" applyFont="1" applyFill="1" applyBorder="1" applyAlignment="1">
      <alignment horizontal="center" vertical="center" shrinkToFit="1"/>
    </xf>
    <xf numFmtId="44" fontId="37" fillId="0" borderId="1" xfId="84" applyFont="1" applyFill="1" applyBorder="1" applyAlignment="1">
      <alignment horizontal="center" vertical="center" wrapText="1"/>
    </xf>
    <xf numFmtId="0" fontId="27" fillId="0" borderId="13" xfId="0" applyFont="1" applyBorder="1"/>
    <xf numFmtId="0" fontId="27" fillId="0" borderId="0" xfId="0" applyFont="1" applyBorder="1"/>
    <xf numFmtId="0" fontId="36" fillId="0" borderId="33" xfId="0" applyFont="1" applyFill="1" applyBorder="1" applyAlignment="1">
      <alignment horizontal="center" vertical="top" wrapText="1"/>
    </xf>
    <xf numFmtId="0" fontId="38" fillId="0" borderId="31" xfId="0" applyFont="1" applyFill="1" applyBorder="1" applyAlignment="1">
      <alignment horizontal="center" vertical="top" wrapText="1"/>
    </xf>
    <xf numFmtId="0" fontId="38" fillId="0" borderId="33" xfId="0" applyFont="1" applyFill="1" applyBorder="1" applyAlignment="1">
      <alignment horizontal="center" vertical="top" wrapText="1"/>
    </xf>
    <xf numFmtId="0" fontId="38" fillId="0" borderId="0" xfId="0" applyFont="1"/>
    <xf numFmtId="0" fontId="37" fillId="0" borderId="1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top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top" wrapText="1"/>
    </xf>
    <xf numFmtId="0" fontId="37" fillId="0" borderId="35" xfId="0" applyFont="1" applyFill="1" applyBorder="1" applyAlignment="1">
      <alignment horizontal="left" vertical="top" wrapText="1"/>
    </xf>
    <xf numFmtId="44" fontId="37" fillId="0" borderId="37" xfId="0" applyNumberFormat="1" applyFont="1" applyFill="1" applyBorder="1" applyAlignment="1">
      <alignment horizontal="left" vertical="center" wrapText="1"/>
    </xf>
    <xf numFmtId="44" fontId="37" fillId="0" borderId="1" xfId="84" applyFont="1" applyFill="1" applyBorder="1" applyAlignment="1">
      <alignment horizontal="center" vertical="top" wrapText="1"/>
    </xf>
    <xf numFmtId="0" fontId="45" fillId="0" borderId="18" xfId="0" applyFont="1" applyBorder="1" applyAlignment="1">
      <alignment wrapText="1"/>
    </xf>
    <xf numFmtId="2" fontId="45" fillId="0" borderId="18" xfId="0" applyNumberFormat="1" applyFont="1" applyFill="1" applyBorder="1" applyAlignment="1">
      <alignment horizontal="right" shrinkToFit="1"/>
    </xf>
    <xf numFmtId="0" fontId="44" fillId="0" borderId="27" xfId="0" applyFont="1" applyFill="1" applyBorder="1" applyAlignment="1">
      <alignment horizontal="center" wrapText="1"/>
    </xf>
    <xf numFmtId="0" fontId="51" fillId="0" borderId="1" xfId="0" applyFont="1" applyBorder="1" applyAlignment="1">
      <alignment horizontal="center" vertical="center"/>
    </xf>
    <xf numFmtId="44" fontId="45" fillId="44" borderId="18" xfId="84" applyFont="1" applyFill="1" applyBorder="1" applyAlignment="1">
      <alignment horizontal="right" vertical="center" shrinkToFit="1"/>
    </xf>
    <xf numFmtId="44" fontId="45" fillId="44" borderId="29" xfId="84" applyFont="1" applyFill="1" applyBorder="1" applyAlignment="1">
      <alignment horizontal="right" vertical="center" shrinkToFit="1"/>
    </xf>
    <xf numFmtId="0" fontId="26" fillId="0" borderId="1" xfId="0" applyFont="1" applyBorder="1"/>
    <xf numFmtId="44" fontId="1" fillId="20" borderId="1" xfId="84" applyFill="1" applyBorder="1" applyAlignment="1">
      <alignment horizontal="right" vertical="center"/>
    </xf>
    <xf numFmtId="0" fontId="44" fillId="0" borderId="14" xfId="0" applyFont="1" applyFill="1" applyBorder="1" applyAlignment="1">
      <alignment horizontal="center" vertical="center" wrapText="1"/>
    </xf>
    <xf numFmtId="0" fontId="44" fillId="0" borderId="44" xfId="0" applyFont="1" applyFill="1" applyBorder="1" applyAlignment="1">
      <alignment horizontal="center" vertical="center" wrapText="1"/>
    </xf>
    <xf numFmtId="44" fontId="45" fillId="44" borderId="1" xfId="84" applyFont="1" applyFill="1" applyBorder="1" applyAlignment="1">
      <alignment horizontal="left" shrinkToFit="1"/>
    </xf>
    <xf numFmtId="44" fontId="45" fillId="44" borderId="1" xfId="84" applyFont="1" applyFill="1" applyBorder="1" applyAlignment="1">
      <alignment horizontal="right" shrinkToFit="1"/>
    </xf>
    <xf numFmtId="44" fontId="45" fillId="0" borderId="13" xfId="84" applyFont="1" applyFill="1" applyBorder="1" applyAlignment="1">
      <alignment horizontal="left" shrinkToFit="1"/>
    </xf>
    <xf numFmtId="0" fontId="26" fillId="42" borderId="0" xfId="0" applyFont="1" applyFill="1" applyAlignment="1">
      <alignment horizontal="left"/>
    </xf>
    <xf numFmtId="0" fontId="35" fillId="43" borderId="1" xfId="0" applyFont="1" applyFill="1" applyBorder="1" applyAlignment="1">
      <alignment horizontal="center" wrapText="1"/>
    </xf>
    <xf numFmtId="0" fontId="35" fillId="42" borderId="21" xfId="0" applyFont="1" applyFill="1" applyBorder="1" applyAlignment="1">
      <alignment horizontal="center" wrapText="1"/>
    </xf>
    <xf numFmtId="0" fontId="44" fillId="42" borderId="0" xfId="0" applyFont="1" applyFill="1" applyAlignment="1">
      <alignment horizontal="left"/>
    </xf>
    <xf numFmtId="0" fontId="26" fillId="0" borderId="1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center" wrapText="1"/>
    </xf>
    <xf numFmtId="0" fontId="26" fillId="0" borderId="0" xfId="0" applyFont="1" applyFill="1" applyAlignment="1">
      <alignment horizontal="center" wrapText="1"/>
    </xf>
    <xf numFmtId="0" fontId="44" fillId="0" borderId="25" xfId="0" applyFont="1" applyFill="1" applyBorder="1" applyAlignment="1">
      <alignment horizontal="left" wrapText="1"/>
    </xf>
    <xf numFmtId="0" fontId="45" fillId="0" borderId="0" xfId="0" applyFont="1" applyFill="1" applyBorder="1" applyAlignment="1">
      <alignment horizontal="left"/>
    </xf>
    <xf numFmtId="0" fontId="44" fillId="0" borderId="26" xfId="0" applyFont="1" applyFill="1" applyBorder="1" applyAlignment="1">
      <alignment horizontal="left" wrapText="1"/>
    </xf>
    <xf numFmtId="0" fontId="44" fillId="0" borderId="28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left" wrapText="1"/>
    </xf>
    <xf numFmtId="0" fontId="44" fillId="0" borderId="3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left" wrapText="1"/>
    </xf>
    <xf numFmtId="0" fontId="44" fillId="0" borderId="25" xfId="0" applyFont="1" applyFill="1" applyBorder="1" applyAlignment="1">
      <alignment horizontal="left"/>
    </xf>
    <xf numFmtId="0" fontId="45" fillId="0" borderId="0" xfId="0" applyFont="1" applyAlignment="1"/>
    <xf numFmtId="0" fontId="44" fillId="0" borderId="43" xfId="0" applyFont="1" applyFill="1" applyBorder="1" applyAlignment="1">
      <alignment horizontal="center" wrapText="1"/>
    </xf>
    <xf numFmtId="44" fontId="45" fillId="0" borderId="30" xfId="84" applyFont="1" applyFill="1" applyBorder="1" applyAlignment="1">
      <alignment horizontal="left" shrinkToFit="1"/>
    </xf>
    <xf numFmtId="0" fontId="44" fillId="0" borderId="1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left"/>
    </xf>
    <xf numFmtId="44" fontId="45" fillId="0" borderId="1" xfId="84" applyFont="1" applyFill="1" applyBorder="1" applyAlignment="1">
      <alignment horizontal="left" shrinkToFit="1"/>
    </xf>
    <xf numFmtId="0" fontId="26" fillId="42" borderId="0" xfId="0" applyFont="1" applyFill="1" applyAlignment="1"/>
    <xf numFmtId="0" fontId="28" fillId="43" borderId="29" xfId="0" applyFont="1" applyFill="1" applyBorder="1" applyAlignment="1"/>
    <xf numFmtId="0" fontId="28" fillId="42" borderId="24" xfId="0" applyFont="1" applyFill="1" applyBorder="1" applyAlignment="1">
      <alignment horizontal="center"/>
    </xf>
    <xf numFmtId="44" fontId="28" fillId="43" borderId="17" xfId="84" applyFont="1" applyFill="1" applyBorder="1" applyAlignment="1">
      <alignment horizontal="left"/>
    </xf>
    <xf numFmtId="0" fontId="26" fillId="42" borderId="0" xfId="0" applyFont="1" applyFill="1" applyAlignment="1">
      <alignment horizontal="left" wrapText="1"/>
    </xf>
    <xf numFmtId="0" fontId="26" fillId="42" borderId="0" xfId="0" applyFont="1" applyFill="1" applyAlignment="1">
      <alignment horizontal="center"/>
    </xf>
    <xf numFmtId="0" fontId="26" fillId="42" borderId="0" xfId="0" applyFont="1" applyFill="1" applyBorder="1" applyAlignment="1">
      <alignment horizontal="center"/>
    </xf>
    <xf numFmtId="0" fontId="34" fillId="42" borderId="0" xfId="0" applyFont="1" applyFill="1" applyAlignment="1">
      <alignment horizontal="left" wrapText="1"/>
    </xf>
    <xf numFmtId="0" fontId="34" fillId="42" borderId="0" xfId="0" applyFont="1" applyFill="1" applyAlignment="1">
      <alignment horizontal="center"/>
    </xf>
    <xf numFmtId="0" fontId="34" fillId="42" borderId="0" xfId="0" applyFont="1" applyFill="1" applyBorder="1" applyAlignment="1">
      <alignment horizontal="center"/>
    </xf>
    <xf numFmtId="0" fontId="34" fillId="42" borderId="0" xfId="0" applyFont="1" applyFill="1" applyAlignment="1">
      <alignment horizontal="left"/>
    </xf>
    <xf numFmtId="44" fontId="45" fillId="44" borderId="18" xfId="84" applyFont="1" applyFill="1" applyBorder="1" applyAlignment="1">
      <alignment horizontal="left" shrinkToFit="1"/>
    </xf>
    <xf numFmtId="0" fontId="45" fillId="0" borderId="1" xfId="0" applyFont="1" applyBorder="1" applyAlignment="1">
      <alignment horizontal="left" vertical="center" wrapText="1"/>
    </xf>
    <xf numFmtId="0" fontId="44" fillId="0" borderId="45" xfId="0" applyFont="1" applyFill="1" applyBorder="1" applyAlignment="1">
      <alignment horizontal="left" wrapText="1"/>
    </xf>
    <xf numFmtId="0" fontId="44" fillId="0" borderId="46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left" wrapText="1"/>
    </xf>
    <xf numFmtId="0" fontId="24" fillId="0" borderId="1" xfId="0" applyFont="1" applyBorder="1" applyAlignment="1">
      <alignment horizontal="center" vertical="center" wrapText="1"/>
    </xf>
    <xf numFmtId="44" fontId="45" fillId="44" borderId="13" xfId="84" applyFont="1" applyFill="1" applyBorder="1" applyAlignment="1">
      <alignment horizontal="left" vertical="center" shrinkToFit="1"/>
    </xf>
    <xf numFmtId="0" fontId="26" fillId="42" borderId="1" xfId="0" applyFont="1" applyFill="1" applyBorder="1" applyAlignment="1">
      <alignment horizontal="left" wrapText="1"/>
    </xf>
    <xf numFmtId="0" fontId="43" fillId="0" borderId="0" xfId="0" applyFont="1" applyAlignment="1">
      <alignment horizontal="left" wrapText="1"/>
    </xf>
    <xf numFmtId="0" fontId="43" fillId="0" borderId="1" xfId="0" applyFont="1" applyBorder="1" applyAlignment="1">
      <alignment horizontal="left"/>
    </xf>
    <xf numFmtId="0" fontId="45" fillId="0" borderId="1" xfId="0" applyFont="1" applyBorder="1" applyAlignment="1">
      <alignment horizontal="left"/>
    </xf>
    <xf numFmtId="44" fontId="45" fillId="44" borderId="30" xfId="84" applyFont="1" applyFill="1" applyBorder="1" applyAlignment="1">
      <alignment horizontal="left" vertical="center" shrinkToFit="1"/>
    </xf>
    <xf numFmtId="44" fontId="0" fillId="20" borderId="1" xfId="84" applyFont="1" applyFill="1" applyBorder="1" applyAlignment="1">
      <alignment horizontal="left" vertical="center"/>
    </xf>
    <xf numFmtId="44" fontId="45" fillId="44" borderId="16" xfId="84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84" applyFont="1" applyBorder="1" applyAlignment="1">
      <alignment horizontal="center"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44" fontId="3" fillId="0" borderId="1" xfId="84" applyFont="1" applyBorder="1" applyAlignment="1">
      <alignment horizontal="right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44" fontId="3" fillId="0" borderId="1" xfId="84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4" fontId="2" fillId="0" borderId="1" xfId="84" applyFont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 wrapText="1"/>
    </xf>
    <xf numFmtId="10" fontId="24" fillId="0" borderId="1" xfId="0" applyNumberFormat="1" applyFont="1" applyBorder="1" applyAlignment="1">
      <alignment horizontal="center" vertical="center" wrapText="1"/>
    </xf>
    <xf numFmtId="10" fontId="24" fillId="34" borderId="1" xfId="0" applyNumberFormat="1" applyFont="1" applyFill="1" applyBorder="1" applyAlignment="1">
      <alignment horizontal="center" vertical="center" wrapText="1"/>
    </xf>
    <xf numFmtId="44" fontId="24" fillId="0" borderId="1" xfId="84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43" fontId="28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 wrapText="1"/>
    </xf>
    <xf numFmtId="44" fontId="3" fillId="0" borderId="29" xfId="84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55" fillId="0" borderId="1" xfId="52" applyFont="1" applyFill="1" applyBorder="1" applyAlignment="1">
      <alignment horizontal="center"/>
    </xf>
    <xf numFmtId="0" fontId="56" fillId="0" borderId="1" xfId="52" applyFont="1" applyBorder="1" applyAlignment="1">
      <alignment vertical="center" wrapText="1"/>
    </xf>
    <xf numFmtId="0" fontId="56" fillId="36" borderId="1" xfId="52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4" fontId="55" fillId="0" borderId="1" xfId="52" applyNumberFormat="1" applyFont="1" applyBorder="1" applyAlignment="1" applyProtection="1">
      <alignment horizontal="left"/>
      <protection locked="0"/>
    </xf>
    <xf numFmtId="44" fontId="55" fillId="0" borderId="1" xfId="52" applyNumberFormat="1" applyFont="1" applyBorder="1" applyAlignment="1" applyProtection="1">
      <protection locked="0"/>
    </xf>
    <xf numFmtId="0" fontId="55" fillId="0" borderId="1" xfId="52" applyFont="1" applyBorder="1" applyAlignment="1" applyProtection="1">
      <alignment horizontal="center"/>
      <protection locked="0"/>
    </xf>
    <xf numFmtId="0" fontId="57" fillId="0" borderId="1" xfId="52" applyFont="1" applyBorder="1" applyAlignment="1"/>
    <xf numFmtId="0" fontId="54" fillId="0" borderId="1" xfId="52" applyFont="1" applyBorder="1" applyAlignment="1"/>
    <xf numFmtId="0" fontId="55" fillId="35" borderId="1" xfId="52" applyFont="1" applyFill="1" applyBorder="1" applyAlignment="1" applyProtection="1">
      <alignment horizontal="center"/>
      <protection locked="0"/>
    </xf>
    <xf numFmtId="0" fontId="55" fillId="0" borderId="1" xfId="52" applyFont="1" applyBorder="1" applyAlignment="1"/>
    <xf numFmtId="0" fontId="55" fillId="39" borderId="1" xfId="52" applyNumberFormat="1" applyFont="1" applyFill="1" applyBorder="1" applyAlignment="1" applyProtection="1">
      <alignment horizontal="center"/>
      <protection locked="0"/>
    </xf>
    <xf numFmtId="43" fontId="26" fillId="0" borderId="1" xfId="0" applyNumberFormat="1" applyFont="1" applyBorder="1"/>
    <xf numFmtId="0" fontId="45" fillId="0" borderId="1" xfId="0" applyFont="1" applyBorder="1"/>
    <xf numFmtId="43" fontId="28" fillId="0" borderId="1" xfId="0" applyNumberFormat="1" applyFont="1" applyBorder="1" applyAlignment="1">
      <alignment horizontal="center" vertical="center" wrapText="1"/>
    </xf>
    <xf numFmtId="43" fontId="28" fillId="4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36" fillId="42" borderId="1" xfId="0" applyFont="1" applyFill="1" applyBorder="1" applyAlignment="1">
      <alignment wrapText="1"/>
    </xf>
    <xf numFmtId="0" fontId="36" fillId="42" borderId="0" xfId="0" applyFont="1" applyFill="1" applyAlignment="1">
      <alignment wrapText="1"/>
    </xf>
    <xf numFmtId="0" fontId="37" fillId="42" borderId="0" xfId="0" applyFont="1" applyFill="1" applyAlignment="1">
      <alignment wrapText="1"/>
    </xf>
    <xf numFmtId="0" fontId="27" fillId="42" borderId="0" xfId="0" applyFont="1" applyFill="1" applyAlignment="1">
      <alignment wrapText="1"/>
    </xf>
    <xf numFmtId="0" fontId="37" fillId="42" borderId="1" xfId="0" applyFont="1" applyFill="1" applyBorder="1" applyAlignment="1">
      <alignment horizontal="center" vertical="center" wrapText="1"/>
    </xf>
    <xf numFmtId="0" fontId="36" fillId="42" borderId="1" xfId="0" applyFont="1" applyFill="1" applyBorder="1" applyAlignment="1">
      <alignment vertical="center" wrapText="1"/>
    </xf>
    <xf numFmtId="49" fontId="36" fillId="42" borderId="1" xfId="0" applyNumberFormat="1" applyFont="1" applyFill="1" applyBorder="1" applyAlignment="1">
      <alignment horizontal="center" vertical="center" wrapText="1"/>
    </xf>
    <xf numFmtId="49" fontId="37" fillId="42" borderId="1" xfId="0" applyNumberFormat="1" applyFont="1" applyFill="1" applyBorder="1" applyAlignment="1">
      <alignment horizontal="center" vertical="center" wrapText="1"/>
    </xf>
    <xf numFmtId="0" fontId="37" fillId="42" borderId="1" xfId="0" applyNumberFormat="1" applyFont="1" applyFill="1" applyBorder="1" applyAlignment="1">
      <alignment horizontal="center" vertical="center" wrapText="1"/>
    </xf>
    <xf numFmtId="169" fontId="37" fillId="42" borderId="1" xfId="0" applyNumberFormat="1" applyFont="1" applyFill="1" applyBorder="1" applyAlignment="1">
      <alignment horizontal="center" vertical="center" wrapText="1"/>
    </xf>
    <xf numFmtId="170" fontId="37" fillId="42" borderId="1" xfId="0" applyNumberFormat="1" applyFont="1" applyFill="1" applyBorder="1" applyAlignment="1">
      <alignment horizontal="center" vertical="center" wrapText="1"/>
    </xf>
    <xf numFmtId="0" fontId="37" fillId="42" borderId="0" xfId="0" applyFont="1" applyFill="1" applyAlignment="1">
      <alignment horizontal="center" vertical="center" wrapText="1"/>
    </xf>
    <xf numFmtId="0" fontId="54" fillId="42" borderId="1" xfId="0" applyFont="1" applyFill="1" applyBorder="1" applyAlignment="1">
      <alignment horizontal="center" vertical="center" wrapText="1"/>
    </xf>
    <xf numFmtId="0" fontId="36" fillId="42" borderId="1" xfId="0" applyFont="1" applyFill="1" applyBorder="1" applyAlignment="1">
      <alignment horizontal="center" vertical="center" wrapText="1"/>
    </xf>
    <xf numFmtId="0" fontId="36" fillId="42" borderId="0" xfId="0" applyFont="1" applyFill="1" applyAlignment="1">
      <alignment horizontal="center" vertical="center" wrapText="1"/>
    </xf>
    <xf numFmtId="0" fontId="54" fillId="42" borderId="0" xfId="0" applyFont="1" applyFill="1" applyAlignment="1">
      <alignment horizontal="center" vertical="center" wrapText="1"/>
    </xf>
    <xf numFmtId="4" fontId="37" fillId="42" borderId="1" xfId="0" applyNumberFormat="1" applyFont="1" applyFill="1" applyBorder="1" applyAlignment="1">
      <alignment horizontal="center" vertical="center" wrapText="1"/>
    </xf>
    <xf numFmtId="4" fontId="36" fillId="42" borderId="1" xfId="0" applyNumberFormat="1" applyFont="1" applyFill="1" applyBorder="1" applyAlignment="1">
      <alignment horizontal="center" vertical="center" wrapText="1"/>
    </xf>
    <xf numFmtId="4" fontId="37" fillId="42" borderId="0" xfId="0" applyNumberFormat="1" applyFont="1" applyFill="1" applyAlignment="1">
      <alignment horizontal="center" vertical="center" wrapText="1"/>
    </xf>
    <xf numFmtId="171" fontId="37" fillId="42" borderId="0" xfId="0" applyNumberFormat="1" applyFont="1" applyFill="1" applyAlignment="1">
      <alignment horizontal="center" vertical="center" wrapText="1"/>
    </xf>
    <xf numFmtId="0" fontId="37" fillId="42" borderId="1" xfId="0" applyFont="1" applyFill="1" applyBorder="1" applyAlignment="1">
      <alignment wrapText="1"/>
    </xf>
    <xf numFmtId="4" fontId="37" fillId="42" borderId="1" xfId="0" applyNumberFormat="1" applyFont="1" applyFill="1" applyBorder="1" applyAlignment="1">
      <alignment horizontal="center" wrapText="1"/>
    </xf>
    <xf numFmtId="4" fontId="36" fillId="42" borderId="1" xfId="0" applyNumberFormat="1" applyFont="1" applyFill="1" applyBorder="1" applyAlignment="1">
      <alignment horizontal="center" wrapText="1"/>
    </xf>
    <xf numFmtId="0" fontId="54" fillId="42" borderId="0" xfId="0" applyFont="1" applyFill="1" applyAlignment="1">
      <alignment wrapText="1"/>
    </xf>
    <xf numFmtId="43" fontId="36" fillId="42" borderId="0" xfId="0" applyNumberFormat="1" applyFont="1" applyFill="1" applyAlignment="1">
      <alignment wrapText="1"/>
    </xf>
    <xf numFmtId="0" fontId="59" fillId="42" borderId="48" xfId="0" applyFont="1" applyFill="1" applyBorder="1" applyAlignment="1">
      <alignment vertical="center" wrapText="1"/>
    </xf>
    <xf numFmtId="43" fontId="59" fillId="42" borderId="48" xfId="0" applyNumberFormat="1" applyFont="1" applyFill="1" applyBorder="1" applyAlignment="1">
      <alignment horizontal="center" wrapText="1"/>
    </xf>
    <xf numFmtId="0" fontId="60" fillId="42" borderId="48" xfId="0" applyFont="1" applyFill="1" applyBorder="1" applyAlignment="1">
      <alignment horizontal="center" vertical="center" wrapText="1"/>
    </xf>
    <xf numFmtId="0" fontId="60" fillId="42" borderId="0" xfId="0" applyFont="1" applyFill="1" applyAlignment="1">
      <alignment horizontal="center" vertical="center" wrapText="1"/>
    </xf>
    <xf numFmtId="0" fontId="0" fillId="42" borderId="0" xfId="0" applyFill="1" applyAlignment="1">
      <alignment horizontal="center" vertical="center" wrapText="1"/>
    </xf>
    <xf numFmtId="44" fontId="37" fillId="42" borderId="1" xfId="84" applyFont="1" applyFill="1" applyBorder="1" applyAlignment="1">
      <alignment horizontal="center" vertical="center" wrapText="1"/>
    </xf>
    <xf numFmtId="172" fontId="37" fillId="42" borderId="1" xfId="0" applyNumberFormat="1" applyFont="1" applyFill="1" applyBorder="1" applyAlignment="1">
      <alignment horizontal="center" vertical="center" wrapText="1"/>
    </xf>
    <xf numFmtId="173" fontId="37" fillId="42" borderId="1" xfId="84" applyNumberFormat="1" applyFont="1" applyFill="1" applyBorder="1" applyAlignment="1">
      <alignment horizontal="center" vertical="center" wrapText="1"/>
    </xf>
    <xf numFmtId="172" fontId="27" fillId="42" borderId="0" xfId="0" applyNumberFormat="1" applyFont="1" applyFill="1" applyAlignment="1">
      <alignment horizontal="center" vertical="center" wrapText="1"/>
    </xf>
    <xf numFmtId="44" fontId="37" fillId="42" borderId="1" xfId="84" applyFont="1" applyFill="1" applyBorder="1" applyAlignment="1">
      <alignment horizontal="center" wrapText="1"/>
    </xf>
    <xf numFmtId="174" fontId="58" fillId="42" borderId="1" xfId="0" applyNumberFormat="1" applyFont="1" applyFill="1" applyBorder="1" applyAlignment="1">
      <alignment horizontal="center" vertical="center" wrapText="1"/>
    </xf>
    <xf numFmtId="172" fontId="58" fillId="42" borderId="1" xfId="0" applyNumberFormat="1" applyFont="1" applyFill="1" applyBorder="1" applyAlignment="1">
      <alignment horizontal="center" vertical="center" wrapText="1"/>
    </xf>
    <xf numFmtId="44" fontId="36" fillId="42" borderId="0" xfId="0" applyNumberFormat="1" applyFont="1" applyFill="1" applyAlignment="1">
      <alignment wrapText="1"/>
    </xf>
    <xf numFmtId="1" fontId="37" fillId="42" borderId="1" xfId="0" applyNumberFormat="1" applyFont="1" applyFill="1" applyBorder="1" applyAlignment="1">
      <alignment wrapText="1"/>
    </xf>
    <xf numFmtId="44" fontId="0" fillId="0" borderId="0" xfId="0" applyNumberFormat="1"/>
    <xf numFmtId="44" fontId="30" fillId="0" borderId="0" xfId="0" applyNumberFormat="1" applyFont="1"/>
    <xf numFmtId="172" fontId="37" fillId="42" borderId="0" xfId="0" applyNumberFormat="1" applyFont="1" applyFill="1" applyAlignment="1">
      <alignment horizontal="center" vertical="center" wrapText="1"/>
    </xf>
    <xf numFmtId="44" fontId="40" fillId="0" borderId="1" xfId="84" applyFont="1" applyFill="1" applyBorder="1" applyAlignment="1" applyProtection="1">
      <alignment horizontal="right" wrapText="1"/>
    </xf>
    <xf numFmtId="44" fontId="27" fillId="0" borderId="1" xfId="84" applyFont="1" applyFill="1" applyBorder="1" applyAlignment="1">
      <alignment horizontal="right" wrapText="1"/>
    </xf>
    <xf numFmtId="0" fontId="20" fillId="18" borderId="1" xfId="30" applyBorder="1" applyAlignment="1"/>
    <xf numFmtId="0" fontId="16" fillId="8" borderId="1" xfId="17" applyBorder="1" applyAlignment="1"/>
    <xf numFmtId="0" fontId="61" fillId="42" borderId="0" xfId="0" applyFont="1" applyFill="1" applyAlignment="1">
      <alignment horizontal="left" vertical="top"/>
    </xf>
    <xf numFmtId="0" fontId="26" fillId="42" borderId="23" xfId="0" applyFont="1" applyFill="1" applyBorder="1" applyAlignment="1">
      <alignment horizontal="left" vertical="top"/>
    </xf>
    <xf numFmtId="0" fontId="26" fillId="42" borderId="0" xfId="0" applyFont="1" applyFill="1" applyBorder="1" applyAlignment="1">
      <alignment horizontal="left" vertical="top"/>
    </xf>
    <xf numFmtId="0" fontId="61" fillId="42" borderId="0" xfId="0" applyFont="1" applyFill="1" applyBorder="1" applyAlignment="1">
      <alignment horizontal="left" vertical="top"/>
    </xf>
    <xf numFmtId="0" fontId="44" fillId="42" borderId="0" xfId="0" applyFont="1" applyFill="1" applyBorder="1" applyAlignment="1">
      <alignment horizontal="left" vertical="top"/>
    </xf>
    <xf numFmtId="0" fontId="26" fillId="42" borderId="0" xfId="0" applyFont="1" applyFill="1" applyBorder="1" applyAlignment="1">
      <alignment horizontal="left" vertical="top" wrapText="1"/>
    </xf>
    <xf numFmtId="44" fontId="45" fillId="44" borderId="14" xfId="84" applyFont="1" applyFill="1" applyBorder="1" applyAlignment="1">
      <alignment horizontal="left" vertical="center" shrinkToFit="1"/>
    </xf>
    <xf numFmtId="44" fontId="45" fillId="44" borderId="23" xfId="84" applyFont="1" applyFill="1" applyBorder="1" applyAlignment="1">
      <alignment horizontal="left" vertical="center" shrinkToFit="1"/>
    </xf>
    <xf numFmtId="44" fontId="1" fillId="20" borderId="3" xfId="84" applyFill="1" applyBorder="1" applyAlignment="1">
      <alignment horizontal="left" vertical="center"/>
    </xf>
    <xf numFmtId="44" fontId="45" fillId="44" borderId="15" xfId="84" applyFont="1" applyFill="1" applyBorder="1" applyAlignment="1">
      <alignment horizontal="left" vertical="center" shrinkToFit="1"/>
    </xf>
    <xf numFmtId="0" fontId="35" fillId="43" borderId="29" xfId="0" applyFont="1" applyFill="1" applyBorder="1" applyAlignment="1">
      <alignment horizontal="center" vertical="center" wrapText="1"/>
    </xf>
    <xf numFmtId="0" fontId="35" fillId="43" borderId="17" xfId="0" applyFont="1" applyFill="1" applyBorder="1" applyAlignment="1">
      <alignment horizontal="center" vertical="center" wrapText="1"/>
    </xf>
    <xf numFmtId="44" fontId="45" fillId="0" borderId="21" xfId="84" applyFont="1" applyFill="1" applyBorder="1" applyAlignment="1">
      <alignment horizontal="left" vertical="center" shrinkToFit="1"/>
    </xf>
    <xf numFmtId="167" fontId="45" fillId="0" borderId="21" xfId="84" applyNumberFormat="1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center" vertical="center" wrapText="1"/>
    </xf>
    <xf numFmtId="0" fontId="61" fillId="42" borderId="1" xfId="0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left" vertical="top"/>
    </xf>
    <xf numFmtId="44" fontId="44" fillId="44" borderId="1" xfId="84" applyFont="1" applyFill="1" applyBorder="1" applyAlignment="1">
      <alignment horizontal="left" vertical="center" shrinkToFit="1"/>
    </xf>
    <xf numFmtId="44" fontId="44" fillId="44" borderId="13" xfId="84" applyFont="1" applyFill="1" applyBorder="1" applyAlignment="1">
      <alignment horizontal="left" vertical="center" shrinkToFit="1"/>
    </xf>
    <xf numFmtId="44" fontId="44" fillId="44" borderId="14" xfId="84" applyFont="1" applyFill="1" applyBorder="1" applyAlignment="1">
      <alignment horizontal="left" vertical="center" shrinkToFit="1"/>
    </xf>
    <xf numFmtId="44" fontId="44" fillId="0" borderId="21" xfId="84" applyFont="1" applyFill="1" applyBorder="1" applyAlignment="1">
      <alignment horizontal="left" vertical="center" shrinkToFit="1"/>
    </xf>
    <xf numFmtId="0" fontId="44" fillId="0" borderId="18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center" vertical="center" wrapText="1"/>
    </xf>
    <xf numFmtId="44" fontId="44" fillId="44" borderId="18" xfId="84" applyFont="1" applyFill="1" applyBorder="1" applyAlignment="1">
      <alignment horizontal="left" vertical="center" shrinkToFit="1"/>
    </xf>
    <xf numFmtId="44" fontId="44" fillId="44" borderId="30" xfId="84" applyFont="1" applyFill="1" applyBorder="1" applyAlignment="1">
      <alignment horizontal="left" vertical="center" shrinkToFit="1"/>
    </xf>
    <xf numFmtId="44" fontId="44" fillId="44" borderId="23" xfId="84" applyFont="1" applyFill="1" applyBorder="1" applyAlignment="1">
      <alignment horizontal="left" vertical="center" shrinkToFit="1"/>
    </xf>
    <xf numFmtId="43" fontId="26" fillId="0" borderId="1" xfId="1" applyNumberFormat="1" applyFont="1" applyFill="1" applyBorder="1" applyAlignment="1">
      <alignment horizontal="center" vertical="center" wrapText="1"/>
    </xf>
    <xf numFmtId="2" fontId="45" fillId="0" borderId="1" xfId="0" applyNumberFormat="1" applyFont="1" applyFill="1" applyBorder="1" applyAlignment="1">
      <alignment horizontal="right" vertical="center" shrinkToFit="1"/>
    </xf>
    <xf numFmtId="2" fontId="26" fillId="0" borderId="0" xfId="0" applyNumberFormat="1" applyFont="1" applyAlignment="1">
      <alignment vertical="center"/>
    </xf>
    <xf numFmtId="2" fontId="44" fillId="0" borderId="1" xfId="0" applyNumberFormat="1" applyFont="1" applyFill="1" applyBorder="1" applyAlignment="1">
      <alignment horizontal="right" vertical="center" shrinkToFit="1"/>
    </xf>
    <xf numFmtId="2" fontId="44" fillId="0" borderId="18" xfId="0" applyNumberFormat="1" applyFont="1" applyFill="1" applyBorder="1" applyAlignment="1">
      <alignment horizontal="right" vertical="center" shrinkToFit="1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44" fontId="26" fillId="42" borderId="0" xfId="0" applyNumberFormat="1" applyFont="1" applyFill="1" applyBorder="1" applyAlignment="1">
      <alignment horizontal="left" vertical="top"/>
    </xf>
    <xf numFmtId="2" fontId="45" fillId="0" borderId="18" xfId="0" applyNumberFormat="1" applyFont="1" applyFill="1" applyBorder="1" applyAlignment="1">
      <alignment horizontal="right" vertical="center" shrinkToFit="1"/>
    </xf>
    <xf numFmtId="0" fontId="44" fillId="0" borderId="29" xfId="0" applyFont="1" applyFill="1" applyBorder="1" applyAlignment="1">
      <alignment horizontal="left" wrapText="1"/>
    </xf>
    <xf numFmtId="2" fontId="44" fillId="0" borderId="29" xfId="0" applyNumberFormat="1" applyFont="1" applyFill="1" applyBorder="1" applyAlignment="1">
      <alignment horizontal="right" vertical="center" shrinkToFit="1"/>
    </xf>
    <xf numFmtId="44" fontId="44" fillId="44" borderId="29" xfId="84" applyFont="1" applyFill="1" applyBorder="1" applyAlignment="1">
      <alignment horizontal="left" vertical="center" shrinkToFit="1"/>
    </xf>
    <xf numFmtId="44" fontId="44" fillId="44" borderId="16" xfId="84" applyFont="1" applyFill="1" applyBorder="1" applyAlignment="1">
      <alignment horizontal="left" vertical="center" shrinkToFit="1"/>
    </xf>
    <xf numFmtId="44" fontId="44" fillId="44" borderId="15" xfId="84" applyFont="1" applyFill="1" applyBorder="1" applyAlignment="1">
      <alignment horizontal="left" vertical="center" shrinkToFit="1"/>
    </xf>
    <xf numFmtId="0" fontId="35" fillId="43" borderId="1" xfId="0" applyFont="1" applyFill="1" applyBorder="1" applyAlignment="1">
      <alignment horizontal="center" vertical="center" wrapText="1"/>
    </xf>
    <xf numFmtId="44" fontId="40" fillId="45" borderId="1" xfId="84" applyNumberFormat="1" applyFont="1" applyFill="1" applyBorder="1" applyAlignment="1" applyProtection="1">
      <alignment horizontal="left" wrapText="1"/>
    </xf>
    <xf numFmtId="44" fontId="27" fillId="45" borderId="1" xfId="84" applyFont="1" applyFill="1" applyBorder="1" applyAlignment="1">
      <alignment horizontal="left" vertical="center" wrapText="1"/>
    </xf>
    <xf numFmtId="44" fontId="40" fillId="45" borderId="1" xfId="84" applyFont="1" applyFill="1" applyBorder="1" applyAlignment="1" applyProtection="1">
      <alignment horizontal="left" vertical="center" wrapText="1"/>
    </xf>
    <xf numFmtId="0" fontId="27" fillId="42" borderId="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4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44" fontId="20" fillId="33" borderId="1" xfId="45" applyNumberFormat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36" fillId="45" borderId="3" xfId="0" applyFont="1" applyFill="1" applyBorder="1" applyAlignment="1">
      <alignment horizontal="center" vertical="center" wrapText="1"/>
    </xf>
    <xf numFmtId="44" fontId="27" fillId="0" borderId="0" xfId="0" applyNumberFormat="1" applyFont="1" applyFill="1" applyBorder="1" applyAlignment="1">
      <alignment horizontal="center" vertical="center" wrapText="1"/>
    </xf>
    <xf numFmtId="44" fontId="1" fillId="20" borderId="1" xfId="32" applyNumberFormat="1" applyBorder="1" applyAlignment="1">
      <alignment horizontal="left"/>
    </xf>
    <xf numFmtId="44" fontId="1" fillId="20" borderId="1" xfId="32" applyNumberFormat="1" applyBorder="1" applyAlignment="1">
      <alignment vertical="center" wrapText="1"/>
    </xf>
    <xf numFmtId="0" fontId="27" fillId="42" borderId="17" xfId="0" applyFont="1" applyFill="1" applyBorder="1" applyAlignment="1">
      <alignment horizontal="center" vertical="center" wrapText="1"/>
    </xf>
    <xf numFmtId="0" fontId="38" fillId="42" borderId="3" xfId="0" applyFont="1" applyFill="1" applyBorder="1" applyAlignment="1">
      <alignment horizontal="left" vertical="center" wrapText="1"/>
    </xf>
    <xf numFmtId="0" fontId="45" fillId="0" borderId="3" xfId="0" applyFont="1" applyBorder="1" applyAlignment="1">
      <alignment wrapText="1"/>
    </xf>
    <xf numFmtId="0" fontId="44" fillId="0" borderId="3" xfId="0" applyFont="1" applyFill="1" applyBorder="1" applyAlignment="1">
      <alignment vertical="center" wrapText="1"/>
    </xf>
    <xf numFmtId="0" fontId="44" fillId="42" borderId="3" xfId="0" applyFont="1" applyFill="1" applyBorder="1" applyAlignment="1">
      <alignment vertical="center" wrapText="1"/>
    </xf>
    <xf numFmtId="0" fontId="26" fillId="42" borderId="3" xfId="0" applyFont="1" applyFill="1" applyBorder="1" applyAlignment="1">
      <alignment horizontal="left" vertical="center" wrapText="1"/>
    </xf>
    <xf numFmtId="0" fontId="16" fillId="8" borderId="3" xfId="17" applyBorder="1" applyAlignment="1">
      <alignment vertical="center" wrapText="1"/>
    </xf>
    <xf numFmtId="0" fontId="36" fillId="45" borderId="13" xfId="0" applyFont="1" applyFill="1" applyBorder="1" applyAlignment="1">
      <alignment horizontal="center" vertical="center" wrapText="1"/>
    </xf>
    <xf numFmtId="4" fontId="40" fillId="0" borderId="13" xfId="80" applyNumberFormat="1" applyFont="1" applyFill="1" applyBorder="1" applyAlignment="1" applyProtection="1">
      <alignment horizontal="right" wrapText="1"/>
    </xf>
    <xf numFmtId="2" fontId="27" fillId="0" borderId="13" xfId="84" applyNumberFormat="1" applyFont="1" applyFill="1" applyBorder="1" applyAlignment="1">
      <alignment horizontal="right" wrapText="1"/>
    </xf>
    <xf numFmtId="2" fontId="27" fillId="0" borderId="13" xfId="0" applyNumberFormat="1" applyFont="1" applyFill="1" applyBorder="1" applyAlignment="1">
      <alignment horizontal="right" wrapText="1"/>
    </xf>
    <xf numFmtId="0" fontId="20" fillId="18" borderId="13" xfId="30" applyBorder="1" applyAlignment="1"/>
    <xf numFmtId="0" fontId="27" fillId="0" borderId="16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top"/>
    </xf>
    <xf numFmtId="44" fontId="44" fillId="0" borderId="1" xfId="84" applyFont="1" applyFill="1" applyBorder="1" applyAlignment="1">
      <alignment horizontal="left" vertical="center" shrinkToFit="1"/>
    </xf>
    <xf numFmtId="44" fontId="61" fillId="42" borderId="0" xfId="0" applyNumberFormat="1" applyFont="1" applyFill="1" applyBorder="1" applyAlignment="1">
      <alignment horizontal="left" vertical="top"/>
    </xf>
    <xf numFmtId="0" fontId="37" fillId="42" borderId="1" xfId="84" applyNumberFormat="1" applyFont="1" applyFill="1" applyBorder="1" applyAlignment="1">
      <alignment horizontal="center" vertical="center" wrapText="1"/>
    </xf>
    <xf numFmtId="0" fontId="38" fillId="42" borderId="1" xfId="0" applyFont="1" applyFill="1" applyBorder="1" applyAlignment="1">
      <alignment horizontal="left" vertical="center" wrapText="1"/>
    </xf>
    <xf numFmtId="0" fontId="27" fillId="42" borderId="24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left" vertical="top"/>
    </xf>
    <xf numFmtId="44" fontId="26" fillId="0" borderId="1" xfId="84" applyFont="1" applyBorder="1"/>
    <xf numFmtId="44" fontId="37" fillId="0" borderId="1" xfId="84" applyFont="1" applyBorder="1"/>
    <xf numFmtId="44" fontId="0" fillId="0" borderId="24" xfId="0" applyNumberFormat="1" applyBorder="1" applyAlignment="1">
      <alignment horizontal="left"/>
    </xf>
    <xf numFmtId="1" fontId="37" fillId="42" borderId="1" xfId="0" applyNumberFormat="1" applyFont="1" applyFill="1" applyBorder="1" applyAlignment="1">
      <alignment horizontal="center" vertical="center" wrapText="1"/>
    </xf>
    <xf numFmtId="44" fontId="28" fillId="42" borderId="2" xfId="84" applyFont="1" applyFill="1" applyBorder="1" applyAlignment="1">
      <alignment horizontal="left" wrapText="1"/>
    </xf>
    <xf numFmtId="44" fontId="28" fillId="42" borderId="21" xfId="84" applyFont="1" applyFill="1" applyBorder="1" applyAlignment="1">
      <alignment horizontal="left" wrapText="1"/>
    </xf>
    <xf numFmtId="44" fontId="27" fillId="0" borderId="1" xfId="84" applyFont="1" applyFill="1" applyBorder="1" applyAlignment="1">
      <alignment horizontal="left" vertical="top" wrapText="1"/>
    </xf>
    <xf numFmtId="1" fontId="37" fillId="42" borderId="1" xfId="0" applyNumberFormat="1" applyFont="1" applyFill="1" applyBorder="1" applyAlignment="1">
      <alignment horizontal="center" vertical="center" wrapText="1"/>
    </xf>
    <xf numFmtId="44" fontId="57" fillId="38" borderId="1" xfId="84" applyFont="1" applyFill="1" applyBorder="1" applyAlignment="1">
      <alignment horizontal="right" vertical="center"/>
    </xf>
    <xf numFmtId="44" fontId="57" fillId="38" borderId="1" xfId="84" applyFont="1" applyFill="1" applyBorder="1" applyAlignment="1" applyProtection="1">
      <alignment horizontal="right" vertical="center"/>
      <protection locked="0"/>
    </xf>
    <xf numFmtId="44" fontId="3" fillId="0" borderId="1" xfId="84" applyNumberFormat="1" applyFont="1" applyBorder="1" applyAlignment="1">
      <alignment horizontal="center" vertical="center" wrapText="1"/>
    </xf>
    <xf numFmtId="44" fontId="3" fillId="0" borderId="1" xfId="84" applyNumberFormat="1" applyFont="1" applyFill="1" applyBorder="1" applyAlignment="1">
      <alignment horizontal="center" vertical="center" wrapText="1"/>
    </xf>
    <xf numFmtId="44" fontId="3" fillId="0" borderId="1" xfId="1" applyNumberFormat="1" applyFont="1" applyFill="1" applyBorder="1" applyAlignment="1">
      <alignment horizontal="center" vertical="center" wrapText="1"/>
    </xf>
    <xf numFmtId="44" fontId="26" fillId="0" borderId="1" xfId="84" applyFont="1" applyBorder="1" applyAlignment="1">
      <alignment wrapText="1"/>
    </xf>
    <xf numFmtId="1" fontId="0" fillId="0" borderId="0" xfId="0" applyNumberFormat="1"/>
    <xf numFmtId="174" fontId="0" fillId="0" borderId="0" xfId="0" applyNumberFormat="1"/>
    <xf numFmtId="44" fontId="36" fillId="42" borderId="1" xfId="84" applyFont="1" applyFill="1" applyBorder="1" applyAlignment="1">
      <alignment horizontal="center" wrapText="1"/>
    </xf>
    <xf numFmtId="44" fontId="36" fillId="42" borderId="1" xfId="84" applyNumberFormat="1" applyFont="1" applyFill="1" applyBorder="1" applyAlignment="1">
      <alignment horizontal="center" wrapText="1"/>
    </xf>
    <xf numFmtId="44" fontId="27" fillId="0" borderId="1" xfId="84" applyFont="1" applyFill="1" applyBorder="1" applyAlignment="1">
      <alignment horizontal="left" vertical="center" wrapText="1"/>
    </xf>
    <xf numFmtId="44" fontId="40" fillId="0" borderId="1" xfId="84" applyFont="1" applyBorder="1"/>
    <xf numFmtId="44" fontId="27" fillId="0" borderId="1" xfId="84" applyFont="1" applyBorder="1" applyAlignment="1">
      <alignment wrapText="1"/>
    </xf>
    <xf numFmtId="44" fontId="53" fillId="0" borderId="13" xfId="84" applyFont="1" applyFill="1" applyBorder="1" applyAlignment="1">
      <alignment horizontal="left" wrapText="1" shrinkToFit="1"/>
    </xf>
    <xf numFmtId="0" fontId="27" fillId="0" borderId="1" xfId="0" applyFont="1" applyBorder="1" applyAlignment="1">
      <alignment horizontal="center" vertical="top" wrapText="1"/>
    </xf>
    <xf numFmtId="0" fontId="32" fillId="0" borderId="1" xfId="79" applyFont="1" applyBorder="1" applyAlignment="1">
      <alignment horizontal="left" vertical="center" wrapText="1"/>
    </xf>
    <xf numFmtId="0" fontId="31" fillId="0" borderId="1" xfId="79" applyFont="1" applyBorder="1" applyAlignment="1">
      <alignment horizontal="left" vertical="center" wrapText="1"/>
    </xf>
    <xf numFmtId="0" fontId="41" fillId="0" borderId="1" xfId="53" applyFont="1" applyBorder="1" applyAlignment="1">
      <alignment horizontal="center" vertical="center" wrapText="1"/>
    </xf>
    <xf numFmtId="0" fontId="37" fillId="0" borderId="3" xfId="53" applyFont="1" applyBorder="1" applyAlignment="1">
      <alignment horizontal="left" vertical="center" wrapText="1"/>
    </xf>
    <xf numFmtId="0" fontId="37" fillId="0" borderId="14" xfId="53" applyFont="1" applyBorder="1" applyAlignment="1">
      <alignment horizontal="left" vertical="center" wrapText="1"/>
    </xf>
    <xf numFmtId="0" fontId="37" fillId="0" borderId="13" xfId="53" applyFont="1" applyBorder="1" applyAlignment="1">
      <alignment horizontal="left" vertical="center" wrapText="1"/>
    </xf>
    <xf numFmtId="0" fontId="37" fillId="0" borderId="1" xfId="53" applyFont="1" applyBorder="1" applyAlignment="1">
      <alignment horizontal="left" vertical="top" wrapText="1"/>
    </xf>
    <xf numFmtId="0" fontId="36" fillId="0" borderId="1" xfId="53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left"/>
    </xf>
    <xf numFmtId="0" fontId="37" fillId="0" borderId="14" xfId="0" applyFont="1" applyBorder="1" applyAlignment="1">
      <alignment horizontal="left"/>
    </xf>
    <xf numFmtId="0" fontId="37" fillId="0" borderId="13" xfId="0" applyFont="1" applyBorder="1" applyAlignment="1">
      <alignment horizontal="left"/>
    </xf>
    <xf numFmtId="0" fontId="27" fillId="0" borderId="3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32" fillId="0" borderId="0" xfId="79" applyFont="1" applyBorder="1" applyAlignment="1">
      <alignment horizontal="center"/>
    </xf>
    <xf numFmtId="0" fontId="38" fillId="0" borderId="1" xfId="0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left"/>
    </xf>
    <xf numFmtId="0" fontId="40" fillId="0" borderId="14" xfId="0" applyFont="1" applyBorder="1" applyAlignment="1">
      <alignment horizontal="left"/>
    </xf>
    <xf numFmtId="0" fontId="40" fillId="0" borderId="13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0" fillId="0" borderId="14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0" fontId="30" fillId="0" borderId="17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30" fillId="0" borderId="16" xfId="0" applyFont="1" applyBorder="1" applyAlignment="1">
      <alignment horizontal="left"/>
    </xf>
    <xf numFmtId="0" fontId="38" fillId="0" borderId="14" xfId="0" applyFont="1" applyBorder="1" applyAlignment="1">
      <alignment horizontal="center"/>
    </xf>
    <xf numFmtId="0" fontId="36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41" borderId="3" xfId="0" applyFont="1" applyFill="1" applyBorder="1" applyAlignment="1">
      <alignment horizontal="left" wrapText="1"/>
    </xf>
    <xf numFmtId="0" fontId="26" fillId="41" borderId="14" xfId="0" applyFont="1" applyFill="1" applyBorder="1" applyAlignment="1">
      <alignment horizontal="left" wrapText="1"/>
    </xf>
    <xf numFmtId="0" fontId="26" fillId="41" borderId="13" xfId="0" applyFont="1" applyFill="1" applyBorder="1" applyAlignment="1">
      <alignment horizontal="left" wrapText="1"/>
    </xf>
    <xf numFmtId="0" fontId="2" fillId="36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 wrapText="1"/>
    </xf>
    <xf numFmtId="0" fontId="3" fillId="4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8" fillId="41" borderId="3" xfId="0" applyFont="1" applyFill="1" applyBorder="1" applyAlignment="1">
      <alignment horizontal="left" vertical="center" wrapText="1"/>
    </xf>
    <xf numFmtId="0" fontId="26" fillId="41" borderId="14" xfId="0" applyFont="1" applyFill="1" applyBorder="1" applyAlignment="1">
      <alignment horizontal="left" vertical="center" wrapText="1"/>
    </xf>
    <xf numFmtId="0" fontId="26" fillId="41" borderId="13" xfId="0" applyFont="1" applyFill="1" applyBorder="1" applyAlignment="1">
      <alignment horizontal="left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8" fillId="41" borderId="3" xfId="0" applyFont="1" applyFill="1" applyBorder="1" applyAlignment="1">
      <alignment horizontal="left" vertical="top" wrapText="1"/>
    </xf>
    <xf numFmtId="0" fontId="28" fillId="41" borderId="14" xfId="0" applyFont="1" applyFill="1" applyBorder="1" applyAlignment="1">
      <alignment horizontal="left" vertical="top"/>
    </xf>
    <xf numFmtId="0" fontId="28" fillId="41" borderId="13" xfId="0" applyFont="1" applyFill="1" applyBorder="1" applyAlignment="1">
      <alignment horizontal="left" vertical="top"/>
    </xf>
    <xf numFmtId="0" fontId="28" fillId="0" borderId="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55" fillId="37" borderId="1" xfId="52" applyFont="1" applyFill="1" applyBorder="1" applyAlignment="1">
      <alignment horizontal="center"/>
    </xf>
    <xf numFmtId="0" fontId="56" fillId="0" borderId="1" xfId="52" applyFont="1" applyBorder="1" applyAlignment="1">
      <alignment horizontal="left" vertical="center" wrapText="1"/>
    </xf>
    <xf numFmtId="0" fontId="62" fillId="0" borderId="3" xfId="52" applyFont="1" applyBorder="1" applyAlignment="1" applyProtection="1">
      <alignment horizontal="left"/>
      <protection locked="0"/>
    </xf>
    <xf numFmtId="0" fontId="62" fillId="0" borderId="14" xfId="52" applyFont="1" applyBorder="1" applyAlignment="1" applyProtection="1">
      <alignment horizontal="left"/>
      <protection locked="0"/>
    </xf>
    <xf numFmtId="0" fontId="62" fillId="0" borderId="13" xfId="52" applyFont="1" applyBorder="1" applyAlignment="1" applyProtection="1">
      <alignment horizontal="left"/>
      <protection locked="0"/>
    </xf>
    <xf numFmtId="0" fontId="56" fillId="0" borderId="3" xfId="52" applyFont="1" applyBorder="1" applyAlignment="1">
      <alignment horizontal="center"/>
    </xf>
    <xf numFmtId="0" fontId="56" fillId="0" borderId="14" xfId="52" applyFont="1" applyBorder="1" applyAlignment="1">
      <alignment horizontal="center"/>
    </xf>
    <xf numFmtId="0" fontId="56" fillId="0" borderId="13" xfId="52" applyFont="1" applyBorder="1" applyAlignment="1">
      <alignment horizontal="center"/>
    </xf>
    <xf numFmtId="0" fontId="62" fillId="0" borderId="3" xfId="52" applyFont="1" applyBorder="1" applyAlignment="1">
      <alignment horizontal="left" vertical="top" wrapText="1"/>
    </xf>
    <xf numFmtId="0" fontId="62" fillId="0" borderId="14" xfId="52" applyFont="1" applyBorder="1" applyAlignment="1">
      <alignment horizontal="left" vertical="top" wrapText="1"/>
    </xf>
    <xf numFmtId="0" fontId="62" fillId="0" borderId="13" xfId="52" applyFont="1" applyBorder="1" applyAlignment="1">
      <alignment horizontal="left" vertical="top" wrapText="1"/>
    </xf>
    <xf numFmtId="0" fontId="62" fillId="0" borderId="3" xfId="52" applyFont="1" applyBorder="1" applyAlignment="1">
      <alignment horizontal="center" vertical="top" wrapText="1"/>
    </xf>
    <xf numFmtId="0" fontId="62" fillId="0" borderId="14" xfId="52" applyFont="1" applyBorder="1" applyAlignment="1">
      <alignment horizontal="center" vertical="top" wrapText="1"/>
    </xf>
    <xf numFmtId="0" fontId="62" fillId="0" borderId="13" xfId="52" applyFont="1" applyBorder="1" applyAlignment="1">
      <alignment horizontal="center" vertical="top" wrapText="1"/>
    </xf>
    <xf numFmtId="0" fontId="62" fillId="0" borderId="3" xfId="52" applyFont="1" applyBorder="1" applyAlignment="1">
      <alignment horizontal="left"/>
    </xf>
    <xf numFmtId="0" fontId="62" fillId="0" borderId="14" xfId="52" applyFont="1" applyBorder="1" applyAlignment="1">
      <alignment horizontal="left"/>
    </xf>
    <xf numFmtId="0" fontId="62" fillId="0" borderId="13" xfId="52" applyFont="1" applyBorder="1" applyAlignment="1">
      <alignment horizontal="left"/>
    </xf>
    <xf numFmtId="0" fontId="62" fillId="0" borderId="3" xfId="52" applyFont="1" applyBorder="1" applyAlignment="1" applyProtection="1">
      <alignment horizontal="left" vertical="top" wrapText="1"/>
      <protection locked="0"/>
    </xf>
    <xf numFmtId="0" fontId="62" fillId="0" borderId="14" xfId="52" applyFont="1" applyBorder="1" applyAlignment="1" applyProtection="1">
      <alignment horizontal="left" vertical="top" wrapText="1"/>
      <protection locked="0"/>
    </xf>
    <xf numFmtId="0" fontId="62" fillId="0" borderId="13" xfId="52" applyFont="1" applyBorder="1" applyAlignment="1" applyProtection="1">
      <alignment horizontal="left" vertical="top" wrapText="1"/>
      <protection locked="0"/>
    </xf>
    <xf numFmtId="0" fontId="62" fillId="0" borderId="3" xfId="52" applyFont="1" applyBorder="1" applyAlignment="1" applyProtection="1">
      <alignment horizontal="left" vertical="justify" wrapText="1"/>
      <protection locked="0"/>
    </xf>
    <xf numFmtId="0" fontId="62" fillId="0" borderId="14" xfId="52" applyFont="1" applyBorder="1" applyAlignment="1" applyProtection="1">
      <alignment horizontal="left" vertical="justify" wrapText="1"/>
      <protection locked="0"/>
    </xf>
    <xf numFmtId="0" fontId="62" fillId="0" borderId="13" xfId="52" applyFont="1" applyBorder="1" applyAlignment="1" applyProtection="1">
      <alignment horizontal="left" vertical="justify" wrapText="1"/>
      <protection locked="0"/>
    </xf>
    <xf numFmtId="0" fontId="62" fillId="0" borderId="3" xfId="52" applyFont="1" applyBorder="1" applyAlignment="1" applyProtection="1">
      <alignment horizontal="left" vertical="justify"/>
      <protection locked="0"/>
    </xf>
    <xf numFmtId="0" fontId="62" fillId="0" borderId="14" xfId="52" applyFont="1" applyBorder="1" applyAlignment="1" applyProtection="1">
      <alignment horizontal="left" vertical="justify"/>
      <protection locked="0"/>
    </xf>
    <xf numFmtId="0" fontId="62" fillId="0" borderId="13" xfId="52" applyFont="1" applyBorder="1" applyAlignment="1" applyProtection="1">
      <alignment horizontal="left" vertical="justify"/>
      <protection locked="0"/>
    </xf>
    <xf numFmtId="49" fontId="36" fillId="42" borderId="1" xfId="0" applyNumberFormat="1" applyFont="1" applyFill="1" applyBorder="1" applyAlignment="1">
      <alignment horizontal="center" vertical="center" wrapText="1"/>
    </xf>
    <xf numFmtId="49" fontId="37" fillId="42" borderId="1" xfId="0" applyNumberFormat="1" applyFont="1" applyFill="1" applyBorder="1" applyAlignment="1">
      <alignment horizontal="center" vertical="center" wrapText="1"/>
    </xf>
    <xf numFmtId="169" fontId="37" fillId="42" borderId="1" xfId="0" applyNumberFormat="1" applyFont="1" applyFill="1" applyBorder="1" applyAlignment="1">
      <alignment horizontal="center" vertical="center" wrapText="1"/>
    </xf>
    <xf numFmtId="0" fontId="35" fillId="42" borderId="1" xfId="0" applyFont="1" applyFill="1" applyBorder="1" applyAlignment="1">
      <alignment horizontal="center" vertical="center" wrapText="1"/>
    </xf>
    <xf numFmtId="0" fontId="36" fillId="42" borderId="1" xfId="0" applyFont="1" applyFill="1" applyBorder="1" applyAlignment="1">
      <alignment horizontal="center" vertical="center" wrapText="1"/>
    </xf>
    <xf numFmtId="0" fontId="37" fillId="42" borderId="1" xfId="0" applyFont="1" applyFill="1" applyBorder="1" applyAlignment="1">
      <alignment horizontal="center" vertical="center" wrapText="1"/>
    </xf>
    <xf numFmtId="0" fontId="37" fillId="42" borderId="1" xfId="0" applyNumberFormat="1" applyFont="1" applyFill="1" applyBorder="1" applyAlignment="1">
      <alignment horizontal="center" vertical="center" wrapText="1"/>
    </xf>
    <xf numFmtId="169" fontId="36" fillId="42" borderId="1" xfId="0" applyNumberFormat="1" applyFont="1" applyFill="1" applyBorder="1" applyAlignment="1">
      <alignment horizontal="center" vertical="center" wrapText="1"/>
    </xf>
    <xf numFmtId="169" fontId="37" fillId="42" borderId="3" xfId="0" applyNumberFormat="1" applyFont="1" applyFill="1" applyBorder="1" applyAlignment="1">
      <alignment horizontal="center" vertical="center" wrapText="1"/>
    </xf>
    <xf numFmtId="169" fontId="37" fillId="42" borderId="14" xfId="0" applyNumberFormat="1" applyFont="1" applyFill="1" applyBorder="1" applyAlignment="1">
      <alignment horizontal="center" vertical="center" wrapText="1"/>
    </xf>
    <xf numFmtId="169" fontId="37" fillId="42" borderId="13" xfId="0" applyNumberFormat="1" applyFont="1" applyFill="1" applyBorder="1" applyAlignment="1">
      <alignment horizontal="center" vertical="center" wrapText="1"/>
    </xf>
    <xf numFmtId="169" fontId="37" fillId="42" borderId="1" xfId="0" applyNumberFormat="1" applyFont="1" applyFill="1" applyBorder="1" applyAlignment="1">
      <alignment horizontal="center" wrapText="1"/>
    </xf>
    <xf numFmtId="1" fontId="37" fillId="42" borderId="1" xfId="0" applyNumberFormat="1" applyFont="1" applyFill="1" applyBorder="1" applyAlignment="1">
      <alignment horizontal="center" vertical="center" wrapText="1"/>
    </xf>
    <xf numFmtId="44" fontId="37" fillId="42" borderId="1" xfId="84" applyFont="1" applyFill="1" applyBorder="1" applyAlignment="1">
      <alignment horizontal="center" vertical="center" wrapText="1"/>
    </xf>
    <xf numFmtId="0" fontId="37" fillId="42" borderId="1" xfId="0" applyFont="1" applyFill="1" applyBorder="1" applyAlignment="1">
      <alignment horizontal="left" vertical="center" wrapText="1"/>
    </xf>
    <xf numFmtId="0" fontId="48" fillId="8" borderId="10" xfId="17" applyFont="1" applyAlignment="1">
      <alignment horizontal="center" vertical="top" wrapText="1"/>
    </xf>
    <xf numFmtId="0" fontId="9" fillId="3" borderId="0" xfId="10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top" wrapText="1"/>
    </xf>
    <xf numFmtId="0" fontId="36" fillId="0" borderId="14" xfId="0" applyFont="1" applyFill="1" applyBorder="1" applyAlignment="1">
      <alignment horizontal="center" vertical="top" wrapText="1"/>
    </xf>
    <xf numFmtId="0" fontId="36" fillId="0" borderId="13" xfId="0" applyFont="1" applyFill="1" applyBorder="1" applyAlignment="1">
      <alignment horizontal="center" vertical="top" wrapText="1"/>
    </xf>
    <xf numFmtId="0" fontId="52" fillId="3" borderId="23" xfId="10" applyFont="1" applyBorder="1" applyAlignment="1">
      <alignment horizontal="center"/>
    </xf>
    <xf numFmtId="0" fontId="52" fillId="3" borderId="0" xfId="10" applyFont="1" applyBorder="1" applyAlignment="1">
      <alignment horizontal="center"/>
    </xf>
    <xf numFmtId="0" fontId="44" fillId="0" borderId="15" xfId="0" applyFont="1" applyFill="1" applyBorder="1" applyAlignment="1">
      <alignment horizontal="center" wrapText="1"/>
    </xf>
    <xf numFmtId="0" fontId="44" fillId="0" borderId="16" xfId="0" applyFont="1" applyFill="1" applyBorder="1" applyAlignment="1">
      <alignment horizontal="center" wrapText="1"/>
    </xf>
    <xf numFmtId="0" fontId="44" fillId="0" borderId="14" xfId="0" applyFont="1" applyFill="1" applyBorder="1" applyAlignment="1">
      <alignment horizontal="center" wrapText="1"/>
    </xf>
    <xf numFmtId="0" fontId="44" fillId="0" borderId="13" xfId="0" applyFont="1" applyFill="1" applyBorder="1" applyAlignment="1">
      <alignment horizontal="center" wrapText="1"/>
    </xf>
    <xf numFmtId="0" fontId="46" fillId="3" borderId="22" xfId="10" applyFont="1" applyBorder="1" applyAlignment="1">
      <alignment horizontal="center" vertical="center"/>
    </xf>
    <xf numFmtId="0" fontId="46" fillId="3" borderId="23" xfId="10" applyFont="1" applyBorder="1" applyAlignment="1">
      <alignment horizontal="center" vertical="center"/>
    </xf>
    <xf numFmtId="0" fontId="46" fillId="3" borderId="30" xfId="10" applyFont="1" applyBorder="1" applyAlignment="1">
      <alignment horizontal="center" vertical="center"/>
    </xf>
    <xf numFmtId="0" fontId="46" fillId="3" borderId="17" xfId="10" applyFont="1" applyBorder="1" applyAlignment="1">
      <alignment horizontal="center" vertical="center"/>
    </xf>
    <xf numFmtId="0" fontId="46" fillId="3" borderId="15" xfId="10" applyFont="1" applyBorder="1" applyAlignment="1">
      <alignment horizontal="center" vertical="center"/>
    </xf>
    <xf numFmtId="0" fontId="46" fillId="3" borderId="16" xfId="1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1" fillId="0" borderId="18" xfId="0" applyFont="1" applyFill="1" applyBorder="1" applyAlignment="1">
      <alignment horizontal="center" vertical="center" wrapText="1"/>
    </xf>
    <xf numFmtId="44" fontId="28" fillId="0" borderId="18" xfId="84" applyFont="1" applyBorder="1" applyAlignment="1">
      <alignment horizontal="right" vertical="center"/>
    </xf>
    <xf numFmtId="0" fontId="28" fillId="0" borderId="0" xfId="0" applyFont="1" applyAlignment="1">
      <alignment horizontal="center" vertical="center"/>
    </xf>
    <xf numFmtId="168" fontId="35" fillId="0" borderId="1" xfId="84" applyNumberFormat="1" applyFont="1" applyBorder="1"/>
    <xf numFmtId="0" fontId="16" fillId="8" borderId="10" xfId="17" applyAlignment="1">
      <alignment horizontal="center"/>
    </xf>
    <xf numFmtId="168" fontId="2" fillId="0" borderId="3" xfId="0" applyNumberFormat="1" applyFont="1" applyBorder="1" applyAlignment="1">
      <alignment horizontal="center"/>
    </xf>
    <xf numFmtId="168" fontId="2" fillId="0" borderId="14" xfId="0" applyNumberFormat="1" applyFont="1" applyBorder="1" applyAlignment="1">
      <alignment horizontal="center"/>
    </xf>
    <xf numFmtId="168" fontId="2" fillId="0" borderId="13" xfId="0" applyNumberFormat="1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44" fontId="28" fillId="0" borderId="1" xfId="84" applyFont="1" applyBorder="1" applyAlignment="1">
      <alignment horizontal="right" vertical="center"/>
    </xf>
    <xf numFmtId="0" fontId="27" fillId="42" borderId="1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center" vertical="center" wrapText="1"/>
    </xf>
    <xf numFmtId="0" fontId="50" fillId="3" borderId="1" xfId="10" applyFont="1" applyBorder="1" applyAlignment="1">
      <alignment horizontal="center" vertical="center" wrapText="1"/>
    </xf>
    <xf numFmtId="0" fontId="38" fillId="42" borderId="13" xfId="0" applyFont="1" applyFill="1" applyBorder="1" applyAlignment="1">
      <alignment horizontal="center" vertical="center" wrapText="1"/>
    </xf>
    <xf numFmtId="0" fontId="38" fillId="42" borderId="1" xfId="0" applyFont="1" applyFill="1" applyBorder="1" applyAlignment="1">
      <alignment horizontal="center" vertical="center" wrapText="1"/>
    </xf>
    <xf numFmtId="44" fontId="42" fillId="0" borderId="22" xfId="84" applyNumberFormat="1" applyFont="1" applyBorder="1" applyAlignment="1">
      <alignment horizontal="center" vertical="center"/>
    </xf>
    <xf numFmtId="44" fontId="42" fillId="0" borderId="30" xfId="84" applyNumberFormat="1" applyFont="1" applyBorder="1" applyAlignment="1">
      <alignment horizontal="center" vertical="center"/>
    </xf>
    <xf numFmtId="44" fontId="42" fillId="0" borderId="24" xfId="84" applyNumberFormat="1" applyFont="1" applyBorder="1" applyAlignment="1">
      <alignment horizontal="center" vertical="center"/>
    </xf>
    <xf numFmtId="44" fontId="42" fillId="0" borderId="47" xfId="84" applyNumberFormat="1" applyFont="1" applyBorder="1" applyAlignment="1">
      <alignment horizontal="center" vertical="center"/>
    </xf>
    <xf numFmtId="44" fontId="42" fillId="0" borderId="17" xfId="84" applyNumberFormat="1" applyFont="1" applyBorder="1" applyAlignment="1">
      <alignment horizontal="center" vertical="center"/>
    </xf>
    <xf numFmtId="44" fontId="42" fillId="0" borderId="16" xfId="84" applyNumberFormat="1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44" fontId="42" fillId="0" borderId="18" xfId="84" applyNumberFormat="1" applyFont="1" applyBorder="1" applyAlignment="1">
      <alignment horizontal="center" vertical="center"/>
    </xf>
    <xf numFmtId="44" fontId="42" fillId="0" borderId="21" xfId="84" applyNumberFormat="1" applyFont="1" applyBorder="1" applyAlignment="1">
      <alignment horizontal="center" vertical="center"/>
    </xf>
    <xf numFmtId="44" fontId="42" fillId="0" borderId="29" xfId="84" applyNumberFormat="1" applyFont="1" applyBorder="1" applyAlignment="1">
      <alignment horizontal="center" vertical="center"/>
    </xf>
    <xf numFmtId="3" fontId="42" fillId="0" borderId="22" xfId="0" applyNumberFormat="1" applyFont="1" applyBorder="1" applyAlignment="1">
      <alignment horizontal="center" vertical="center" wrapText="1"/>
    </xf>
    <xf numFmtId="44" fontId="42" fillId="0" borderId="18" xfId="84" applyNumberFormat="1" applyFont="1" applyBorder="1" applyAlignment="1">
      <alignment horizontal="center" vertical="center" wrapText="1"/>
    </xf>
    <xf numFmtId="44" fontId="42" fillId="0" borderId="29" xfId="84" applyNumberFormat="1" applyFont="1" applyBorder="1" applyAlignment="1">
      <alignment horizontal="center" vertical="center" wrapText="1"/>
    </xf>
    <xf numFmtId="44" fontId="42" fillId="0" borderId="22" xfId="84" applyNumberFormat="1" applyFont="1" applyBorder="1" applyAlignment="1">
      <alignment horizontal="center" vertical="center" wrapText="1"/>
    </xf>
    <xf numFmtId="44" fontId="42" fillId="0" borderId="30" xfId="84" applyNumberFormat="1" applyFont="1" applyBorder="1" applyAlignment="1">
      <alignment horizontal="center" vertical="center" wrapText="1"/>
    </xf>
    <xf numFmtId="44" fontId="42" fillId="0" borderId="17" xfId="84" applyNumberFormat="1" applyFont="1" applyBorder="1" applyAlignment="1">
      <alignment horizontal="center" vertical="center" wrapText="1"/>
    </xf>
    <xf numFmtId="44" fontId="42" fillId="0" borderId="16" xfId="84" applyNumberFormat="1" applyFont="1" applyBorder="1" applyAlignment="1">
      <alignment horizontal="center" vertical="center" wrapText="1"/>
    </xf>
    <xf numFmtId="0" fontId="9" fillId="3" borderId="17" xfId="10" applyBorder="1" applyAlignment="1">
      <alignment horizontal="center"/>
    </xf>
    <xf numFmtId="0" fontId="9" fillId="3" borderId="15" xfId="10" applyBorder="1" applyAlignment="1">
      <alignment horizontal="center"/>
    </xf>
    <xf numFmtId="0" fontId="9" fillId="3" borderId="16" xfId="10" applyBorder="1" applyAlignment="1">
      <alignment horizontal="center"/>
    </xf>
    <xf numFmtId="0" fontId="20" fillId="18" borderId="22" xfId="30" applyBorder="1" applyAlignment="1">
      <alignment horizontal="center" vertical="center" wrapText="1"/>
    </xf>
    <xf numFmtId="0" fontId="20" fillId="18" borderId="30" xfId="30" applyBorder="1" applyAlignment="1">
      <alignment horizontal="center" vertical="center" wrapText="1"/>
    </xf>
    <xf numFmtId="0" fontId="20" fillId="18" borderId="17" xfId="30" applyBorder="1" applyAlignment="1">
      <alignment horizontal="center" vertical="center" wrapText="1"/>
    </xf>
    <xf numFmtId="0" fontId="20" fillId="18" borderId="16" xfId="30" applyBorder="1" applyAlignment="1">
      <alignment horizontal="center" vertical="center" wrapText="1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44" fontId="23" fillId="0" borderId="22" xfId="0" applyNumberFormat="1" applyFont="1" applyBorder="1" applyAlignment="1">
      <alignment horizontal="center" vertical="center"/>
    </xf>
    <xf numFmtId="44" fontId="23" fillId="0" borderId="30" xfId="0" applyNumberFormat="1" applyFont="1" applyBorder="1" applyAlignment="1">
      <alignment horizontal="center" vertical="center"/>
    </xf>
    <xf numFmtId="44" fontId="23" fillId="0" borderId="17" xfId="0" applyNumberFormat="1" applyFont="1" applyBorder="1" applyAlignment="1">
      <alignment horizontal="center" vertical="center"/>
    </xf>
    <xf numFmtId="44" fontId="23" fillId="0" borderId="16" xfId="0" applyNumberFormat="1" applyFont="1" applyBorder="1" applyAlignment="1">
      <alignment horizontal="center" vertical="center"/>
    </xf>
    <xf numFmtId="4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8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84" builtinId="4"/>
    <cellStyle name="Moeda 2" xfId="83"/>
    <cellStyle name="Moeda 2 4" xfId="81"/>
    <cellStyle name="Moeda 3" xfId="58"/>
    <cellStyle name="Moeda 4" xfId="63"/>
    <cellStyle name="Moeda 5" xfId="57"/>
    <cellStyle name="Neutra" xfId="12" builtinId="28" customBuiltin="1"/>
    <cellStyle name="Normal" xfId="0" builtinId="0"/>
    <cellStyle name="Normal 2" xfId="47"/>
    <cellStyle name="Normal 2 2" xfId="62"/>
    <cellStyle name="Normal 3" xfId="80"/>
    <cellStyle name="Normal 4" xfId="53"/>
    <cellStyle name="Normal 7" xfId="52"/>
    <cellStyle name="Normal 7 2" xfId="78"/>
    <cellStyle name="Normal 7 3" xfId="69"/>
    <cellStyle name="Normal_TELEFONIA_DIREB_EDITAL_SAF_Manut_Predial_Manguinhos" xfId="79"/>
    <cellStyle name="Nota" xfId="19" builtinId="10" customBuiltin="1"/>
    <cellStyle name="Porcentagem 10" xfId="82"/>
    <cellStyle name="Porcentagem 2" xfId="60"/>
    <cellStyle name="Porcentagem 3" xfId="61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1" builtinId="3"/>
    <cellStyle name="Vírgula 2" xfId="2"/>
    <cellStyle name="Vírgula 3" xfId="4"/>
    <cellStyle name="Vírgula 3 2" xfId="50"/>
    <cellStyle name="Vírgula 3 2 2" xfId="76"/>
    <cellStyle name="Vírgula 3 2 3" xfId="67"/>
    <cellStyle name="Vírgula 3 3" xfId="72"/>
    <cellStyle name="Vírgula 3 4" xfId="56"/>
    <cellStyle name="Vírgula 4" xfId="3"/>
    <cellStyle name="Vírgula 4 2" xfId="49"/>
    <cellStyle name="Vírgula 4 2 2" xfId="75"/>
    <cellStyle name="Vírgula 4 2 3" xfId="66"/>
    <cellStyle name="Vírgula 4 3" xfId="71"/>
    <cellStyle name="Vírgula 4 4" xfId="55"/>
    <cellStyle name="Vírgula 5" xfId="46"/>
    <cellStyle name="Vírgula 5 2" xfId="51"/>
    <cellStyle name="Vírgula 5 2 2" xfId="77"/>
    <cellStyle name="Vírgula 5 2 3" xfId="68"/>
    <cellStyle name="Vírgula 5 3" xfId="73"/>
    <cellStyle name="Vírgula 5 4" xfId="64"/>
    <cellStyle name="Vírgula 6" xfId="48"/>
    <cellStyle name="Vírgula 6 2" xfId="74"/>
    <cellStyle name="Vírgula 6 3" xfId="65"/>
    <cellStyle name="Vírgula 7" xfId="70"/>
    <cellStyle name="Vírgula 8" xfId="54"/>
    <cellStyle name="Vírgula 9" xfId="5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7" zoomScale="120" zoomScaleNormal="120" workbookViewId="0">
      <selection activeCell="C17" sqref="C17"/>
    </sheetView>
  </sheetViews>
  <sheetFormatPr defaultRowHeight="14.25" x14ac:dyDescent="0.2"/>
  <cols>
    <col min="1" max="1" width="40" style="1" customWidth="1"/>
    <col min="2" max="2" width="23.42578125" style="1" customWidth="1"/>
    <col min="3" max="3" width="20.85546875" style="1" customWidth="1"/>
    <col min="4" max="4" width="25" style="1" bestFit="1" customWidth="1"/>
    <col min="5" max="5" width="18.5703125" style="1" bestFit="1" customWidth="1"/>
    <col min="6" max="6" width="18.7109375" style="1" customWidth="1"/>
    <col min="7" max="16384" width="9.140625" style="1"/>
  </cols>
  <sheetData>
    <row r="1" spans="1:6" ht="15" x14ac:dyDescent="0.25">
      <c r="A1" s="394" t="s">
        <v>371</v>
      </c>
      <c r="B1" s="394"/>
      <c r="C1" s="394"/>
      <c r="D1" s="394"/>
      <c r="E1" s="5"/>
      <c r="F1" s="5"/>
    </row>
    <row r="2" spans="1:6" ht="15" x14ac:dyDescent="0.25">
      <c r="A2" s="2"/>
      <c r="B2" s="2"/>
      <c r="C2" s="2"/>
      <c r="D2" s="2"/>
      <c r="E2" s="2"/>
      <c r="F2" s="2"/>
    </row>
    <row r="3" spans="1:6" x14ac:dyDescent="0.2">
      <c r="A3" s="399"/>
      <c r="B3" s="400"/>
      <c r="C3" s="400"/>
      <c r="D3" s="401"/>
      <c r="E3" s="3"/>
      <c r="F3" s="3"/>
    </row>
    <row r="4" spans="1:6" x14ac:dyDescent="0.2">
      <c r="A4" s="402" t="s">
        <v>117</v>
      </c>
      <c r="B4" s="403"/>
      <c r="C4" s="403"/>
      <c r="D4" s="404"/>
      <c r="E4" s="3"/>
      <c r="F4" s="3"/>
    </row>
    <row r="6" spans="1:6" ht="107.25" customHeight="1" x14ac:dyDescent="0.2">
      <c r="A6" s="379" t="s">
        <v>382</v>
      </c>
      <c r="B6" s="380"/>
      <c r="C6" s="380"/>
      <c r="D6" s="380"/>
      <c r="E6" s="4"/>
      <c r="F6" s="4"/>
    </row>
    <row r="7" spans="1:6" ht="14.25" customHeight="1" x14ac:dyDescent="0.2">
      <c r="A7" s="405"/>
      <c r="B7" s="405"/>
      <c r="C7" s="405"/>
      <c r="D7" s="405"/>
    </row>
    <row r="8" spans="1:6" x14ac:dyDescent="0.2">
      <c r="A8" s="406" t="s">
        <v>96</v>
      </c>
      <c r="B8" s="406"/>
      <c r="C8" s="406"/>
      <c r="D8" s="406"/>
    </row>
    <row r="9" spans="1:6" x14ac:dyDescent="0.2">
      <c r="A9" s="7" t="s">
        <v>97</v>
      </c>
      <c r="B9" s="407"/>
      <c r="C9" s="407"/>
      <c r="D9" s="407"/>
    </row>
    <row r="10" spans="1:6" x14ac:dyDescent="0.2">
      <c r="A10" s="7" t="s">
        <v>98</v>
      </c>
      <c r="B10" s="407"/>
      <c r="C10" s="407"/>
      <c r="D10" s="407"/>
    </row>
    <row r="11" spans="1:6" x14ac:dyDescent="0.2">
      <c r="A11" s="7" t="s">
        <v>99</v>
      </c>
      <c r="B11" s="7"/>
      <c r="C11" s="7" t="s">
        <v>100</v>
      </c>
      <c r="D11" s="7" t="s">
        <v>101</v>
      </c>
    </row>
    <row r="12" spans="1:6" x14ac:dyDescent="0.2">
      <c r="A12" s="7" t="s">
        <v>102</v>
      </c>
      <c r="B12" s="407" t="s">
        <v>103</v>
      </c>
      <c r="C12" s="407"/>
      <c r="D12" s="407"/>
    </row>
    <row r="13" spans="1:6" x14ac:dyDescent="0.2">
      <c r="A13" s="7" t="s">
        <v>104</v>
      </c>
      <c r="B13" s="407"/>
      <c r="C13" s="407"/>
      <c r="D13" s="407"/>
    </row>
    <row r="14" spans="1:6" x14ac:dyDescent="0.2">
      <c r="A14" s="8"/>
      <c r="B14" s="8"/>
      <c r="C14" s="8"/>
      <c r="D14" s="8"/>
    </row>
    <row r="15" spans="1:6" ht="24" x14ac:dyDescent="0.2">
      <c r="A15" s="9" t="s">
        <v>106</v>
      </c>
      <c r="B15" s="10" t="s">
        <v>81</v>
      </c>
      <c r="C15" s="11" t="s">
        <v>109</v>
      </c>
      <c r="D15" s="11" t="s">
        <v>108</v>
      </c>
    </row>
    <row r="16" spans="1:6" x14ac:dyDescent="0.2">
      <c r="A16" s="12" t="s">
        <v>118</v>
      </c>
      <c r="B16" s="13">
        <v>30</v>
      </c>
      <c r="C16" s="105">
        <f>+MdO!E150</f>
        <v>0</v>
      </c>
      <c r="D16" s="105">
        <f>+C16*B16</f>
        <v>0</v>
      </c>
    </row>
    <row r="17" spans="1:5" x14ac:dyDescent="0.2">
      <c r="A17" s="14" t="s">
        <v>119</v>
      </c>
      <c r="B17" s="13">
        <v>2</v>
      </c>
      <c r="C17" s="105">
        <f>+MdO!F150</f>
        <v>0</v>
      </c>
      <c r="D17" s="105">
        <f>+C17*B17</f>
        <v>0</v>
      </c>
    </row>
    <row r="18" spans="1:5" x14ac:dyDescent="0.2">
      <c r="A18" s="12" t="s">
        <v>121</v>
      </c>
      <c r="B18" s="13">
        <v>1</v>
      </c>
      <c r="C18" s="105">
        <f>+MdO!G150</f>
        <v>0</v>
      </c>
      <c r="D18" s="105">
        <f>+C18*B18</f>
        <v>0</v>
      </c>
    </row>
    <row r="19" spans="1:5" x14ac:dyDescent="0.2">
      <c r="A19" s="12" t="s">
        <v>120</v>
      </c>
      <c r="B19" s="13">
        <v>1</v>
      </c>
      <c r="C19" s="105">
        <f>+MdO!H150</f>
        <v>0</v>
      </c>
      <c r="D19" s="105">
        <f>+C19*B19</f>
        <v>0</v>
      </c>
    </row>
    <row r="20" spans="1:5" x14ac:dyDescent="0.2">
      <c r="A20" s="15" t="s">
        <v>111</v>
      </c>
      <c r="B20" s="16">
        <f>SUM(B16:B19)</f>
        <v>34</v>
      </c>
      <c r="C20" s="106"/>
      <c r="D20" s="106">
        <f>+SUM(D16:D19)</f>
        <v>0</v>
      </c>
    </row>
    <row r="21" spans="1:5" x14ac:dyDescent="0.2">
      <c r="A21" s="17"/>
      <c r="B21" s="8"/>
      <c r="C21" s="8"/>
      <c r="D21" s="8"/>
    </row>
    <row r="22" spans="1:5" x14ac:dyDescent="0.2">
      <c r="A22" s="395" t="s">
        <v>110</v>
      </c>
      <c r="B22" s="395"/>
      <c r="C22" s="395"/>
      <c r="D22" s="18" t="s">
        <v>105</v>
      </c>
    </row>
    <row r="23" spans="1:5" x14ac:dyDescent="0.2">
      <c r="A23" s="391" t="s">
        <v>113</v>
      </c>
      <c r="B23" s="392"/>
      <c r="C23" s="393"/>
      <c r="D23" s="374">
        <f>D20</f>
        <v>0</v>
      </c>
      <c r="E23" s="272"/>
    </row>
    <row r="24" spans="1:5" x14ac:dyDescent="0.2">
      <c r="A24" s="396" t="s">
        <v>385</v>
      </c>
      <c r="B24" s="397"/>
      <c r="C24" s="398"/>
      <c r="D24" s="105">
        <f>Equipamentos!E29</f>
        <v>0</v>
      </c>
    </row>
    <row r="25" spans="1:5" x14ac:dyDescent="0.2">
      <c r="A25" s="396" t="s">
        <v>392</v>
      </c>
      <c r="B25" s="397"/>
      <c r="C25" s="398"/>
      <c r="D25" s="105">
        <f>'Materiais e Insumos'!F64</f>
        <v>0</v>
      </c>
    </row>
    <row r="26" spans="1:5" x14ac:dyDescent="0.2">
      <c r="A26" s="388" t="s">
        <v>386</v>
      </c>
      <c r="B26" s="389"/>
      <c r="C26" s="390"/>
      <c r="D26" s="357">
        <f>'Serviços por Demanda'!E10</f>
        <v>0</v>
      </c>
    </row>
    <row r="27" spans="1:5" ht="15" customHeight="1" x14ac:dyDescent="0.2">
      <c r="A27" s="381" t="s">
        <v>387</v>
      </c>
      <c r="B27" s="381"/>
      <c r="C27" s="381"/>
      <c r="D27" s="376">
        <f>SUM(D23:D26)</f>
        <v>0</v>
      </c>
    </row>
    <row r="28" spans="1:5" ht="15" customHeight="1" x14ac:dyDescent="0.2">
      <c r="A28" s="382" t="s">
        <v>122</v>
      </c>
      <c r="B28" s="383"/>
      <c r="C28" s="384"/>
      <c r="D28" s="105">
        <f>'ITEM 2 -MATERIAIS DE HIGIENE'!$J$23</f>
        <v>0</v>
      </c>
    </row>
    <row r="29" spans="1:5" ht="15" customHeight="1" x14ac:dyDescent="0.2">
      <c r="A29" s="381" t="s">
        <v>123</v>
      </c>
      <c r="B29" s="381"/>
      <c r="C29" s="381"/>
      <c r="D29" s="105">
        <f>D27+D28</f>
        <v>0</v>
      </c>
    </row>
    <row r="30" spans="1:5" ht="15" customHeight="1" x14ac:dyDescent="0.2">
      <c r="A30" s="381" t="s">
        <v>124</v>
      </c>
      <c r="B30" s="381"/>
      <c r="C30" s="381"/>
      <c r="D30" s="105">
        <f>D29*12</f>
        <v>0</v>
      </c>
    </row>
    <row r="31" spans="1:5" ht="15" customHeight="1" x14ac:dyDescent="0.2">
      <c r="A31" s="385" t="s">
        <v>125</v>
      </c>
      <c r="B31" s="386"/>
      <c r="C31" s="386"/>
      <c r="D31" s="386"/>
    </row>
    <row r="32" spans="1:5" x14ac:dyDescent="0.2">
      <c r="A32" s="386"/>
      <c r="B32" s="386"/>
      <c r="C32" s="386"/>
      <c r="D32" s="386"/>
    </row>
    <row r="33" spans="1:4" x14ac:dyDescent="0.2">
      <c r="A33" s="387" t="s">
        <v>126</v>
      </c>
      <c r="B33" s="387"/>
      <c r="C33" s="387"/>
      <c r="D33" s="387"/>
    </row>
    <row r="34" spans="1:4" x14ac:dyDescent="0.2">
      <c r="A34" s="387"/>
      <c r="B34" s="387"/>
      <c r="C34" s="387"/>
      <c r="D34" s="387"/>
    </row>
    <row r="35" spans="1:4" ht="14.25" customHeight="1" x14ac:dyDescent="0.2">
      <c r="A35" s="378" t="s">
        <v>265</v>
      </c>
      <c r="B35" s="378"/>
      <c r="C35" s="378"/>
      <c r="D35" s="378"/>
    </row>
    <row r="36" spans="1:4" x14ac:dyDescent="0.2">
      <c r="A36" s="378"/>
      <c r="B36" s="378"/>
      <c r="C36" s="378"/>
      <c r="D36" s="378"/>
    </row>
    <row r="37" spans="1:4" x14ac:dyDescent="0.2">
      <c r="A37" s="378"/>
      <c r="B37" s="378"/>
      <c r="C37" s="378"/>
      <c r="D37" s="378"/>
    </row>
    <row r="38" spans="1:4" x14ac:dyDescent="0.2">
      <c r="A38" s="378"/>
      <c r="B38" s="378"/>
      <c r="C38" s="378"/>
      <c r="D38" s="378"/>
    </row>
  </sheetData>
  <mergeCells count="22">
    <mergeCell ref="A1:D1"/>
    <mergeCell ref="A22:C22"/>
    <mergeCell ref="A29:C29"/>
    <mergeCell ref="A24:C24"/>
    <mergeCell ref="A3:D3"/>
    <mergeCell ref="A4:D4"/>
    <mergeCell ref="A7:D7"/>
    <mergeCell ref="A8:D8"/>
    <mergeCell ref="B9:D9"/>
    <mergeCell ref="B10:D10"/>
    <mergeCell ref="B12:D12"/>
    <mergeCell ref="B13:D13"/>
    <mergeCell ref="A25:C25"/>
    <mergeCell ref="A35:D38"/>
    <mergeCell ref="A6:D6"/>
    <mergeCell ref="A27:C27"/>
    <mergeCell ref="A28:C28"/>
    <mergeCell ref="A30:C30"/>
    <mergeCell ref="A31:D32"/>
    <mergeCell ref="A33:D34"/>
    <mergeCell ref="A26:C26"/>
    <mergeCell ref="A23:C2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154" zoomScale="112" zoomScaleNormal="112" workbookViewId="0">
      <selection activeCell="A138" sqref="A138:H138"/>
    </sheetView>
  </sheetViews>
  <sheetFormatPr defaultRowHeight="15" x14ac:dyDescent="0.25"/>
  <cols>
    <col min="1" max="1" width="9.140625" style="132"/>
    <col min="2" max="2" width="33.85546875" style="132" customWidth="1"/>
    <col min="3" max="3" width="12.42578125" style="132" bestFit="1" customWidth="1"/>
    <col min="4" max="4" width="13.85546875" style="132" customWidth="1"/>
    <col min="5" max="5" width="15.5703125" style="132" bestFit="1" customWidth="1"/>
    <col min="6" max="6" width="15.140625" style="132" bestFit="1" customWidth="1"/>
    <col min="7" max="7" width="15.5703125" style="132" bestFit="1" customWidth="1"/>
    <col min="8" max="8" width="14" style="132" bestFit="1" customWidth="1"/>
    <col min="9" max="16384" width="9.140625" style="132"/>
  </cols>
  <sheetData>
    <row r="1" spans="1:11" ht="15.75" x14ac:dyDescent="0.25">
      <c r="A1" s="439" t="s">
        <v>67</v>
      </c>
      <c r="B1" s="440"/>
      <c r="C1" s="440"/>
      <c r="D1" s="440"/>
      <c r="E1" s="440"/>
      <c r="F1" s="440"/>
      <c r="G1" s="440"/>
      <c r="H1" s="441"/>
    </row>
    <row r="2" spans="1:11" ht="15" customHeight="1" x14ac:dyDescent="0.25">
      <c r="A2" s="442" t="s">
        <v>127</v>
      </c>
      <c r="B2" s="443"/>
      <c r="C2" s="443"/>
      <c r="D2" s="443"/>
      <c r="E2" s="443"/>
      <c r="F2" s="443"/>
      <c r="G2" s="443"/>
      <c r="H2" s="444"/>
    </row>
    <row r="3" spans="1:11" ht="15.75" x14ac:dyDescent="0.25">
      <c r="A3" s="445"/>
      <c r="B3" s="446"/>
      <c r="C3" s="446"/>
      <c r="D3" s="446"/>
      <c r="E3" s="446"/>
      <c r="F3" s="446"/>
      <c r="G3" s="446"/>
      <c r="H3" s="447"/>
    </row>
    <row r="4" spans="1:11" ht="15" customHeight="1" x14ac:dyDescent="0.25">
      <c r="A4" s="442" t="s">
        <v>68</v>
      </c>
      <c r="B4" s="443"/>
      <c r="C4" s="443"/>
      <c r="D4" s="443"/>
      <c r="E4" s="443"/>
      <c r="F4" s="443"/>
      <c r="G4" s="443"/>
      <c r="H4" s="444"/>
    </row>
    <row r="5" spans="1:11" ht="15" customHeight="1" x14ac:dyDescent="0.25">
      <c r="A5" s="442" t="s">
        <v>128</v>
      </c>
      <c r="B5" s="443"/>
      <c r="C5" s="443"/>
      <c r="D5" s="443"/>
      <c r="E5" s="443"/>
      <c r="F5" s="443"/>
      <c r="G5" s="443"/>
      <c r="H5" s="444"/>
    </row>
    <row r="6" spans="1:11" ht="15" customHeight="1" x14ac:dyDescent="0.25">
      <c r="A6" s="442" t="s">
        <v>69</v>
      </c>
      <c r="B6" s="443"/>
      <c r="C6" s="443"/>
      <c r="D6" s="443"/>
      <c r="E6" s="443"/>
      <c r="F6" s="443"/>
      <c r="G6" s="443"/>
      <c r="H6" s="444"/>
    </row>
    <row r="7" spans="1:11" ht="15" customHeight="1" x14ac:dyDescent="0.25">
      <c r="A7" s="442" t="s">
        <v>129</v>
      </c>
      <c r="B7" s="443"/>
      <c r="C7" s="443"/>
      <c r="D7" s="443"/>
      <c r="E7" s="443"/>
      <c r="F7" s="443"/>
      <c r="G7" s="443"/>
      <c r="H7" s="444"/>
    </row>
    <row r="8" spans="1:11" ht="15.75" x14ac:dyDescent="0.25">
      <c r="A8" s="448" t="s">
        <v>70</v>
      </c>
      <c r="B8" s="449"/>
      <c r="C8" s="449"/>
      <c r="D8" s="449"/>
      <c r="E8" s="449"/>
      <c r="F8" s="449"/>
      <c r="G8" s="449"/>
      <c r="H8" s="450"/>
    </row>
    <row r="9" spans="1:11" ht="15" customHeight="1" x14ac:dyDescent="0.25">
      <c r="A9" s="454" t="s">
        <v>77</v>
      </c>
      <c r="B9" s="455"/>
      <c r="C9" s="455"/>
      <c r="D9" s="455"/>
      <c r="E9" s="455"/>
      <c r="F9" s="455"/>
      <c r="G9" s="455"/>
      <c r="H9" s="456"/>
    </row>
    <row r="10" spans="1:11" ht="15" customHeight="1" x14ac:dyDescent="0.25">
      <c r="A10" s="451" t="s">
        <v>398</v>
      </c>
      <c r="B10" s="452"/>
      <c r="C10" s="452"/>
      <c r="D10" s="452"/>
      <c r="E10" s="452"/>
      <c r="F10" s="452"/>
      <c r="G10" s="452"/>
      <c r="H10" s="453"/>
    </row>
    <row r="11" spans="1:11" ht="15" customHeight="1" x14ac:dyDescent="0.25">
      <c r="A11" s="451" t="s">
        <v>71</v>
      </c>
      <c r="B11" s="452"/>
      <c r="C11" s="452"/>
      <c r="D11" s="452"/>
      <c r="E11" s="452"/>
      <c r="F11" s="452"/>
      <c r="G11" s="452"/>
      <c r="H11" s="453"/>
    </row>
    <row r="12" spans="1:11" ht="15" customHeight="1" x14ac:dyDescent="0.25">
      <c r="A12" s="457" t="s">
        <v>72</v>
      </c>
      <c r="B12" s="458"/>
      <c r="C12" s="458"/>
      <c r="D12" s="458"/>
      <c r="E12" s="458"/>
      <c r="F12" s="458"/>
      <c r="G12" s="458"/>
      <c r="H12" s="459"/>
    </row>
    <row r="13" spans="1:11" ht="15.75" x14ac:dyDescent="0.25">
      <c r="A13" s="436" t="s">
        <v>73</v>
      </c>
      <c r="B13" s="437"/>
      <c r="C13" s="437"/>
      <c r="D13" s="437"/>
      <c r="E13" s="437"/>
      <c r="F13" s="437"/>
      <c r="G13" s="437"/>
      <c r="H13" s="438"/>
    </row>
    <row r="14" spans="1:11" x14ac:dyDescent="0.25">
      <c r="A14" s="434" t="s">
        <v>74</v>
      </c>
      <c r="B14" s="434"/>
      <c r="C14" s="434"/>
      <c r="D14" s="434"/>
      <c r="E14" s="434"/>
    </row>
    <row r="15" spans="1:11" x14ac:dyDescent="0.25">
      <c r="A15" s="214"/>
      <c r="B15" s="214"/>
      <c r="C15" s="214"/>
      <c r="D15" s="214"/>
      <c r="E15" s="214"/>
    </row>
    <row r="16" spans="1:11" s="201" customFormat="1" ht="47.25" x14ac:dyDescent="0.25">
      <c r="A16" s="435" t="s">
        <v>75</v>
      </c>
      <c r="B16" s="435"/>
      <c r="C16" s="435"/>
      <c r="D16" s="215" t="str">
        <f>+B153</f>
        <v>CARGO</v>
      </c>
      <c r="E16" s="216" t="str">
        <f>+B154</f>
        <v>Auxiliar de Serviços Gerais</v>
      </c>
      <c r="F16" s="216" t="str">
        <f>+B155</f>
        <v>Limpador de Vidro</v>
      </c>
      <c r="G16" s="216" t="str">
        <f>+B156</f>
        <v xml:space="preserve">Encarregado </v>
      </c>
      <c r="H16" s="216" t="str">
        <f>+B157</f>
        <v xml:space="preserve">Supervisor </v>
      </c>
      <c r="K16" s="217"/>
    </row>
    <row r="17" spans="1:8" x14ac:dyDescent="0.25">
      <c r="A17" s="218"/>
      <c r="B17" s="219"/>
      <c r="C17" s="220"/>
      <c r="D17" s="221" t="str">
        <f>+C153</f>
        <v xml:space="preserve">SALÁRIO </v>
      </c>
      <c r="E17" s="364">
        <f>C154</f>
        <v>0</v>
      </c>
      <c r="F17" s="365">
        <f>C155</f>
        <v>0</v>
      </c>
      <c r="G17" s="365">
        <f>C156</f>
        <v>0</v>
      </c>
      <c r="H17" s="365">
        <f>C157</f>
        <v>0</v>
      </c>
    </row>
    <row r="18" spans="1:8" x14ac:dyDescent="0.25">
      <c r="A18" s="218"/>
      <c r="B18" s="219"/>
      <c r="C18" s="220"/>
      <c r="D18" s="222" t="s">
        <v>76</v>
      </c>
      <c r="E18" s="223">
        <v>44</v>
      </c>
      <c r="F18" s="223">
        <v>44</v>
      </c>
      <c r="G18" s="223">
        <v>44</v>
      </c>
      <c r="H18" s="223">
        <v>44</v>
      </c>
    </row>
    <row r="19" spans="1:8" x14ac:dyDescent="0.25">
      <c r="A19" s="218"/>
      <c r="B19" s="224"/>
      <c r="C19" s="224"/>
      <c r="D19" s="221" t="str">
        <f>+D153</f>
        <v xml:space="preserve">QTD </v>
      </c>
      <c r="E19" s="225">
        <f>PROPOSTA!B16</f>
        <v>30</v>
      </c>
      <c r="F19" s="225">
        <f>PROPOSTA!B17</f>
        <v>2</v>
      </c>
      <c r="G19" s="225">
        <f>+D156</f>
        <v>1</v>
      </c>
      <c r="H19" s="225">
        <f>+D157</f>
        <v>1</v>
      </c>
    </row>
    <row r="20" spans="1:8" ht="15.75" x14ac:dyDescent="0.25">
      <c r="A20" s="420" t="s">
        <v>10</v>
      </c>
      <c r="B20" s="420"/>
      <c r="C20" s="420"/>
      <c r="D20" s="420"/>
      <c r="E20" s="420"/>
    </row>
    <row r="21" spans="1:8" ht="27" customHeight="1" x14ac:dyDescent="0.25">
      <c r="A21" s="185">
        <v>1</v>
      </c>
      <c r="B21" s="408" t="s">
        <v>11</v>
      </c>
      <c r="C21" s="408"/>
      <c r="D21" s="186" t="s">
        <v>33</v>
      </c>
      <c r="E21" s="187" t="s">
        <v>12</v>
      </c>
      <c r="F21" s="187" t="s">
        <v>12</v>
      </c>
      <c r="G21" s="187" t="s">
        <v>12</v>
      </c>
      <c r="H21" s="187" t="s">
        <v>12</v>
      </c>
    </row>
    <row r="22" spans="1:8" ht="15.75" x14ac:dyDescent="0.25">
      <c r="A22" s="188" t="s">
        <v>13</v>
      </c>
      <c r="B22" s="411" t="s">
        <v>14</v>
      </c>
      <c r="C22" s="411"/>
      <c r="D22" s="176"/>
      <c r="E22" s="366">
        <f>+E17</f>
        <v>0</v>
      </c>
      <c r="F22" s="366">
        <f>+F17</f>
        <v>0</v>
      </c>
      <c r="G22" s="366">
        <f>+G17</f>
        <v>0</v>
      </c>
      <c r="H22" s="366">
        <f>+H17</f>
        <v>0</v>
      </c>
    </row>
    <row r="23" spans="1:8" ht="15.75" x14ac:dyDescent="0.25">
      <c r="A23" s="188" t="s">
        <v>15</v>
      </c>
      <c r="B23" s="411" t="s">
        <v>16</v>
      </c>
      <c r="C23" s="411"/>
      <c r="D23" s="190"/>
      <c r="E23" s="189"/>
      <c r="F23" s="191"/>
      <c r="G23" s="189"/>
      <c r="H23" s="189"/>
    </row>
    <row r="24" spans="1:8" ht="15.75" x14ac:dyDescent="0.25">
      <c r="A24" s="188" t="s">
        <v>17</v>
      </c>
      <c r="B24" s="411" t="s">
        <v>78</v>
      </c>
      <c r="C24" s="411"/>
      <c r="D24" s="192"/>
      <c r="E24" s="189"/>
      <c r="F24" s="189"/>
      <c r="G24" s="189"/>
      <c r="H24" s="189"/>
    </row>
    <row r="25" spans="1:8" ht="15.75" x14ac:dyDescent="0.25">
      <c r="A25" s="188" t="s">
        <v>18</v>
      </c>
      <c r="B25" s="411" t="s">
        <v>0</v>
      </c>
      <c r="C25" s="411"/>
      <c r="D25" s="176"/>
      <c r="E25" s="189"/>
      <c r="F25" s="189"/>
      <c r="G25" s="189"/>
      <c r="H25" s="189"/>
    </row>
    <row r="26" spans="1:8" ht="15.75" x14ac:dyDescent="0.25">
      <c r="A26" s="188" t="s">
        <v>19</v>
      </c>
      <c r="B26" s="411" t="s">
        <v>20</v>
      </c>
      <c r="C26" s="411"/>
      <c r="D26" s="176"/>
      <c r="E26" s="189"/>
      <c r="F26" s="189"/>
      <c r="G26" s="189"/>
      <c r="H26" s="189"/>
    </row>
    <row r="27" spans="1:8" ht="15.75" x14ac:dyDescent="0.25">
      <c r="A27" s="188" t="s">
        <v>21</v>
      </c>
      <c r="B27" s="411" t="s">
        <v>395</v>
      </c>
      <c r="C27" s="411"/>
      <c r="D27" s="190">
        <v>0.25</v>
      </c>
      <c r="E27" s="191"/>
      <c r="F27" s="189"/>
      <c r="G27" s="189">
        <f>D27*E22</f>
        <v>0</v>
      </c>
      <c r="H27" s="189"/>
    </row>
    <row r="28" spans="1:8" ht="15.75" x14ac:dyDescent="0.25">
      <c r="A28" s="188" t="s">
        <v>22</v>
      </c>
      <c r="B28" s="409"/>
      <c r="C28" s="409"/>
      <c r="D28" s="176"/>
      <c r="E28" s="189"/>
      <c r="F28" s="189"/>
      <c r="G28" s="189"/>
      <c r="H28" s="189"/>
    </row>
    <row r="29" spans="1:8" ht="15.75" x14ac:dyDescent="0.25">
      <c r="A29" s="408" t="s">
        <v>1</v>
      </c>
      <c r="B29" s="408"/>
      <c r="C29" s="408"/>
      <c r="D29" s="176"/>
      <c r="E29" s="367">
        <f>SUM(E22:E28)</f>
        <v>0</v>
      </c>
      <c r="F29" s="367">
        <f>SUM(F22:F28)</f>
        <v>0</v>
      </c>
      <c r="G29" s="367">
        <f>SUM(G22:G28)</f>
        <v>0</v>
      </c>
      <c r="H29" s="367">
        <f>SUM(H22:H28)</f>
        <v>0</v>
      </c>
    </row>
    <row r="32" spans="1:8" ht="15.75" x14ac:dyDescent="0.25">
      <c r="A32" s="420" t="s">
        <v>24</v>
      </c>
      <c r="B32" s="420"/>
      <c r="C32" s="420"/>
      <c r="D32" s="420"/>
      <c r="E32" s="420"/>
    </row>
    <row r="33" spans="1:8" ht="15.75" x14ac:dyDescent="0.25">
      <c r="A33" s="194"/>
      <c r="B33" s="194"/>
    </row>
    <row r="34" spans="1:8" ht="15.75" x14ac:dyDescent="0.25">
      <c r="A34" s="416" t="s">
        <v>25</v>
      </c>
      <c r="B34" s="416"/>
      <c r="C34" s="416"/>
      <c r="D34" s="416"/>
      <c r="E34" s="416"/>
    </row>
    <row r="36" spans="1:8" ht="15.75" x14ac:dyDescent="0.25">
      <c r="A36" s="185" t="s">
        <v>26</v>
      </c>
      <c r="B36" s="408" t="s">
        <v>27</v>
      </c>
      <c r="C36" s="408"/>
      <c r="D36" s="186" t="s">
        <v>33</v>
      </c>
      <c r="E36" s="195" t="s">
        <v>12</v>
      </c>
      <c r="F36" s="195" t="s">
        <v>12</v>
      </c>
      <c r="G36" s="195" t="s">
        <v>12</v>
      </c>
      <c r="H36" s="195" t="s">
        <v>12</v>
      </c>
    </row>
    <row r="37" spans="1:8" ht="15.75" x14ac:dyDescent="0.25">
      <c r="A37" s="188" t="s">
        <v>13</v>
      </c>
      <c r="B37" s="411" t="s">
        <v>28</v>
      </c>
      <c r="C37" s="411"/>
      <c r="D37" s="196">
        <v>8.3299999999999999E-2</v>
      </c>
      <c r="E37" s="189">
        <f>+E29*$D$37</f>
        <v>0</v>
      </c>
      <c r="F37" s="189">
        <f>+F29*$D$37</f>
        <v>0</v>
      </c>
      <c r="G37" s="189">
        <f>+G29*$D$37</f>
        <v>0</v>
      </c>
      <c r="H37" s="189">
        <f>+H29*$D$37</f>
        <v>0</v>
      </c>
    </row>
    <row r="38" spans="1:8" ht="15.75" x14ac:dyDescent="0.25">
      <c r="A38" s="188" t="s">
        <v>15</v>
      </c>
      <c r="B38" s="411" t="s">
        <v>29</v>
      </c>
      <c r="C38" s="411"/>
      <c r="D38" s="197">
        <v>0.121</v>
      </c>
      <c r="E38" s="189">
        <f>+E29*$D$38</f>
        <v>0</v>
      </c>
      <c r="F38" s="189">
        <f>+F29*$D$38</f>
        <v>0</v>
      </c>
      <c r="G38" s="189">
        <f>+G29*$D$38</f>
        <v>0</v>
      </c>
      <c r="H38" s="189">
        <f>+H29*$D$38</f>
        <v>0</v>
      </c>
    </row>
    <row r="39" spans="1:8" ht="15.75" x14ac:dyDescent="0.25">
      <c r="A39" s="408" t="s">
        <v>301</v>
      </c>
      <c r="B39" s="408"/>
      <c r="C39" s="408"/>
      <c r="D39" s="197">
        <f>SUM(D37:D38                    )</f>
        <v>0.20429999999999998</v>
      </c>
      <c r="E39" s="193">
        <f>SUM(E37:E38)</f>
        <v>0</v>
      </c>
      <c r="F39" s="193">
        <f>SUM(F37:F38)</f>
        <v>0</v>
      </c>
      <c r="G39" s="193">
        <f>SUM(G37:G38)</f>
        <v>0</v>
      </c>
      <c r="H39" s="193">
        <f>SUM(H37:H38)</f>
        <v>0</v>
      </c>
    </row>
    <row r="40" spans="1:8" ht="15.75" x14ac:dyDescent="0.25">
      <c r="A40" s="408" t="s">
        <v>1</v>
      </c>
      <c r="B40" s="408"/>
      <c r="C40" s="408"/>
      <c r="D40" s="197"/>
      <c r="E40" s="193">
        <f>E39</f>
        <v>0</v>
      </c>
      <c r="F40" s="193">
        <f>F39</f>
        <v>0</v>
      </c>
      <c r="G40" s="193">
        <f>G39</f>
        <v>0</v>
      </c>
      <c r="H40" s="193">
        <f>H39</f>
        <v>0</v>
      </c>
    </row>
    <row r="41" spans="1:8" ht="6.75" customHeight="1" x14ac:dyDescent="0.25">
      <c r="A41" s="210"/>
      <c r="B41" s="213"/>
      <c r="C41" s="213"/>
      <c r="D41" s="211"/>
      <c r="E41" s="212"/>
      <c r="F41" s="212"/>
      <c r="G41" s="212"/>
      <c r="H41" s="212"/>
    </row>
    <row r="42" spans="1:8" ht="35.25" customHeight="1" x14ac:dyDescent="0.25">
      <c r="A42" s="428" t="s">
        <v>396</v>
      </c>
      <c r="B42" s="429"/>
      <c r="C42" s="429"/>
      <c r="D42" s="429"/>
      <c r="E42" s="429"/>
      <c r="F42" s="429"/>
      <c r="G42" s="429"/>
      <c r="H42" s="430"/>
    </row>
    <row r="43" spans="1:8" x14ac:dyDescent="0.25">
      <c r="A43" s="431"/>
      <c r="B43" s="432"/>
      <c r="C43" s="433"/>
    </row>
    <row r="44" spans="1:8" ht="15.75" x14ac:dyDescent="0.25">
      <c r="A44" s="427" t="s">
        <v>30</v>
      </c>
      <c r="B44" s="427"/>
      <c r="C44" s="427"/>
      <c r="D44" s="427"/>
      <c r="E44" s="427"/>
    </row>
    <row r="46" spans="1:8" ht="15.75" x14ac:dyDescent="0.25">
      <c r="A46" s="185" t="s">
        <v>31</v>
      </c>
      <c r="B46" s="408" t="s">
        <v>32</v>
      </c>
      <c r="C46" s="408"/>
      <c r="D46" s="186" t="s">
        <v>33</v>
      </c>
      <c r="E46" s="187" t="s">
        <v>12</v>
      </c>
      <c r="F46" s="187" t="s">
        <v>12</v>
      </c>
      <c r="G46" s="187" t="s">
        <v>12</v>
      </c>
      <c r="H46" s="187" t="s">
        <v>12</v>
      </c>
    </row>
    <row r="47" spans="1:8" ht="15.75" x14ac:dyDescent="0.25">
      <c r="A47" s="188" t="s">
        <v>13</v>
      </c>
      <c r="B47" s="411" t="s">
        <v>34</v>
      </c>
      <c r="C47" s="411"/>
      <c r="D47" s="197">
        <v>0.2</v>
      </c>
      <c r="E47" s="189">
        <f>+E29*$D$47</f>
        <v>0</v>
      </c>
      <c r="F47" s="189">
        <f>+F29*$D$47</f>
        <v>0</v>
      </c>
      <c r="G47" s="189">
        <f>+G29*$D$47</f>
        <v>0</v>
      </c>
      <c r="H47" s="189">
        <f>+H29*$D$47</f>
        <v>0</v>
      </c>
    </row>
    <row r="48" spans="1:8" ht="15.75" x14ac:dyDescent="0.25">
      <c r="A48" s="188" t="s">
        <v>15</v>
      </c>
      <c r="B48" s="411" t="s">
        <v>35</v>
      </c>
      <c r="C48" s="411"/>
      <c r="D48" s="197">
        <v>2.5000000000000001E-2</v>
      </c>
      <c r="E48" s="189">
        <f>+E29*$D$48</f>
        <v>0</v>
      </c>
      <c r="F48" s="189">
        <f>+F29*$D$48</f>
        <v>0</v>
      </c>
      <c r="G48" s="189">
        <f>+G29*$D$48</f>
        <v>0</v>
      </c>
      <c r="H48" s="189">
        <f>+H29*$D$48</f>
        <v>0</v>
      </c>
    </row>
    <row r="49" spans="1:10" ht="15.75" x14ac:dyDescent="0.25">
      <c r="A49" s="188" t="s">
        <v>17</v>
      </c>
      <c r="B49" s="411" t="s">
        <v>36</v>
      </c>
      <c r="C49" s="411"/>
      <c r="D49" s="198"/>
      <c r="E49" s="189">
        <f>+E29*$D$49</f>
        <v>0</v>
      </c>
      <c r="F49" s="189">
        <f>+F29*$D$49</f>
        <v>0</v>
      </c>
      <c r="G49" s="189">
        <f>+G29*$D$49</f>
        <v>0</v>
      </c>
      <c r="H49" s="189">
        <f>+H29*$D$49</f>
        <v>0</v>
      </c>
    </row>
    <row r="50" spans="1:10" ht="15.75" x14ac:dyDescent="0.25">
      <c r="A50" s="188" t="s">
        <v>18</v>
      </c>
      <c r="B50" s="411" t="s">
        <v>37</v>
      </c>
      <c r="C50" s="411"/>
      <c r="D50" s="197">
        <v>1.4999999999999999E-2</v>
      </c>
      <c r="E50" s="189">
        <f>+E29*$D$50</f>
        <v>0</v>
      </c>
      <c r="F50" s="189">
        <f>+F29*$D$50</f>
        <v>0</v>
      </c>
      <c r="G50" s="189">
        <f>+G29*$D$50</f>
        <v>0</v>
      </c>
      <c r="H50" s="189">
        <f>+H29*$D$50</f>
        <v>0</v>
      </c>
      <c r="J50" s="226"/>
    </row>
    <row r="51" spans="1:10" ht="15.75" x14ac:dyDescent="0.25">
      <c r="A51" s="188" t="s">
        <v>19</v>
      </c>
      <c r="B51" s="411" t="s">
        <v>38</v>
      </c>
      <c r="C51" s="411"/>
      <c r="D51" s="197">
        <v>0.01</v>
      </c>
      <c r="E51" s="189">
        <f>+E29*$D$51</f>
        <v>0</v>
      </c>
      <c r="F51" s="189">
        <f>+F29*$D$51</f>
        <v>0</v>
      </c>
      <c r="G51" s="189">
        <f>+G29*$D$51</f>
        <v>0</v>
      </c>
      <c r="H51" s="189">
        <f>+H29*$D$51</f>
        <v>0</v>
      </c>
    </row>
    <row r="52" spans="1:10" ht="15.75" x14ac:dyDescent="0.25">
      <c r="A52" s="188" t="s">
        <v>21</v>
      </c>
      <c r="B52" s="411" t="s">
        <v>2</v>
      </c>
      <c r="C52" s="411"/>
      <c r="D52" s="197">
        <v>6.0000000000000001E-3</v>
      </c>
      <c r="E52" s="189">
        <f>+E29*$D$52</f>
        <v>0</v>
      </c>
      <c r="F52" s="189">
        <f>+F29*$D$52</f>
        <v>0</v>
      </c>
      <c r="G52" s="189">
        <f>+G29*$D$52</f>
        <v>0</v>
      </c>
      <c r="H52" s="189">
        <f>+H29*$D$52</f>
        <v>0</v>
      </c>
    </row>
    <row r="53" spans="1:10" ht="15.75" x14ac:dyDescent="0.25">
      <c r="A53" s="188" t="s">
        <v>22</v>
      </c>
      <c r="B53" s="411" t="s">
        <v>3</v>
      </c>
      <c r="C53" s="411"/>
      <c r="D53" s="197">
        <v>2E-3</v>
      </c>
      <c r="E53" s="189">
        <f>+E29*$D$53</f>
        <v>0</v>
      </c>
      <c r="F53" s="189">
        <f>+F29*$D$53</f>
        <v>0</v>
      </c>
      <c r="G53" s="189">
        <f>+G29*$D$53</f>
        <v>0</v>
      </c>
      <c r="H53" s="189">
        <f>+H29*$D$53</f>
        <v>0</v>
      </c>
    </row>
    <row r="54" spans="1:10" ht="15.75" x14ac:dyDescent="0.25">
      <c r="A54" s="188" t="s">
        <v>39</v>
      </c>
      <c r="B54" s="411" t="s">
        <v>4</v>
      </c>
      <c r="C54" s="411"/>
      <c r="D54" s="197">
        <v>0.08</v>
      </c>
      <c r="E54" s="189">
        <f>+E29*$D$54</f>
        <v>0</v>
      </c>
      <c r="F54" s="189">
        <f>+F29*$D$54</f>
        <v>0</v>
      </c>
      <c r="G54" s="189">
        <f>+G29*$D$54</f>
        <v>0</v>
      </c>
      <c r="H54" s="189">
        <f>+H29*$D$54</f>
        <v>0</v>
      </c>
    </row>
    <row r="55" spans="1:10" ht="15.75" x14ac:dyDescent="0.25">
      <c r="A55" s="408" t="s">
        <v>40</v>
      </c>
      <c r="B55" s="408"/>
      <c r="C55" s="408"/>
      <c r="D55" s="197">
        <f t="shared" ref="D55" si="0">SUM(D47:D54)</f>
        <v>0.33800000000000002</v>
      </c>
      <c r="E55" s="193">
        <f>SUM(E47:E54)</f>
        <v>0</v>
      </c>
      <c r="F55" s="193">
        <f>SUM(F47:F54)</f>
        <v>0</v>
      </c>
      <c r="G55" s="193">
        <f>SUM(G47:G54)</f>
        <v>0</v>
      </c>
      <c r="H55" s="193">
        <f>SUM(H47:H54)</f>
        <v>0</v>
      </c>
    </row>
    <row r="56" spans="1:10" ht="28.5" customHeight="1" x14ac:dyDescent="0.25">
      <c r="A56" s="424" t="s">
        <v>401</v>
      </c>
      <c r="B56" s="425"/>
      <c r="C56" s="425"/>
      <c r="D56" s="425"/>
      <c r="E56" s="425"/>
      <c r="F56" s="425"/>
      <c r="G56" s="425"/>
      <c r="H56" s="426"/>
    </row>
    <row r="58" spans="1:10" ht="15.75" x14ac:dyDescent="0.25">
      <c r="A58" s="416" t="s">
        <v>41</v>
      </c>
      <c r="B58" s="416"/>
      <c r="C58" s="416"/>
      <c r="D58" s="416"/>
      <c r="E58" s="416"/>
    </row>
    <row r="60" spans="1:10" ht="15.75" x14ac:dyDescent="0.25">
      <c r="A60" s="185" t="s">
        <v>42</v>
      </c>
      <c r="B60" s="408" t="s">
        <v>43</v>
      </c>
      <c r="C60" s="408"/>
      <c r="D60" s="408"/>
      <c r="E60" s="187" t="s">
        <v>12</v>
      </c>
      <c r="F60" s="187" t="s">
        <v>12</v>
      </c>
      <c r="G60" s="187" t="s">
        <v>12</v>
      </c>
      <c r="H60" s="187" t="s">
        <v>12</v>
      </c>
    </row>
    <row r="61" spans="1:10" ht="15.75" x14ac:dyDescent="0.25">
      <c r="A61" s="188" t="s">
        <v>13</v>
      </c>
      <c r="B61" s="411" t="s">
        <v>394</v>
      </c>
      <c r="C61" s="411"/>
      <c r="D61" s="199"/>
      <c r="E61" s="189">
        <f>+($D$61*2*21)-(E22*0.06)</f>
        <v>0</v>
      </c>
      <c r="F61" s="189">
        <f>+($D$61*2*21)-(F22*0.06)</f>
        <v>0</v>
      </c>
      <c r="G61" s="189">
        <f>+($D$61*2*21)-(G22*0.06)</f>
        <v>0</v>
      </c>
      <c r="H61" s="189" t="s">
        <v>389</v>
      </c>
    </row>
    <row r="62" spans="1:10" ht="16.5" customHeight="1" x14ac:dyDescent="0.25">
      <c r="A62" s="188" t="s">
        <v>15</v>
      </c>
      <c r="B62" s="411" t="s">
        <v>399</v>
      </c>
      <c r="C62" s="411"/>
      <c r="D62" s="199"/>
      <c r="E62" s="189">
        <f>+$D$62*21*90%</f>
        <v>0</v>
      </c>
      <c r="F62" s="189">
        <f>+$D$62*21*90%</f>
        <v>0</v>
      </c>
      <c r="G62" s="189">
        <f>+$D$62*21*90%</f>
        <v>0</v>
      </c>
      <c r="H62" s="189">
        <f>+$D$62*21*90%</f>
        <v>0</v>
      </c>
    </row>
    <row r="63" spans="1:10" ht="15.75" x14ac:dyDescent="0.25">
      <c r="A63" s="188" t="s">
        <v>17</v>
      </c>
      <c r="B63" s="411" t="s">
        <v>397</v>
      </c>
      <c r="C63" s="411"/>
      <c r="D63" s="199"/>
      <c r="E63" s="189">
        <f>+$D$63</f>
        <v>0</v>
      </c>
      <c r="F63" s="189">
        <f>+$D$63</f>
        <v>0</v>
      </c>
      <c r="G63" s="189">
        <f>+$D$63</f>
        <v>0</v>
      </c>
      <c r="H63" s="189">
        <f>+$D$63</f>
        <v>0</v>
      </c>
    </row>
    <row r="64" spans="1:10" ht="15.75" x14ac:dyDescent="0.25">
      <c r="A64" s="188" t="s">
        <v>18</v>
      </c>
      <c r="B64" s="411" t="s">
        <v>23</v>
      </c>
      <c r="C64" s="411"/>
      <c r="D64" s="199">
        <v>0</v>
      </c>
      <c r="E64" s="189">
        <f>+$D$64</f>
        <v>0</v>
      </c>
      <c r="F64" s="189">
        <f t="shared" ref="F64:H64" si="1">+$D$64</f>
        <v>0</v>
      </c>
      <c r="G64" s="189">
        <f t="shared" si="1"/>
        <v>0</v>
      </c>
      <c r="H64" s="189">
        <f t="shared" si="1"/>
        <v>0</v>
      </c>
    </row>
    <row r="65" spans="1:8" ht="15.75" x14ac:dyDescent="0.25">
      <c r="A65" s="408" t="s">
        <v>1</v>
      </c>
      <c r="B65" s="408"/>
      <c r="C65" s="408"/>
      <c r="D65" s="408"/>
      <c r="E65" s="193">
        <f>SUM(E61:E64)</f>
        <v>0</v>
      </c>
      <c r="F65" s="193">
        <f>SUM(F61:F64)</f>
        <v>0</v>
      </c>
      <c r="G65" s="193">
        <f>SUM(G61:G64)</f>
        <v>0</v>
      </c>
      <c r="H65" s="193">
        <f>SUM(H61:H64)</f>
        <v>0</v>
      </c>
    </row>
    <row r="68" spans="1:8" ht="15.75" x14ac:dyDescent="0.25">
      <c r="A68" s="410" t="s">
        <v>44</v>
      </c>
      <c r="B68" s="410"/>
      <c r="C68" s="410"/>
      <c r="D68" s="410"/>
      <c r="E68" s="410"/>
    </row>
    <row r="70" spans="1:8" ht="15.75" x14ac:dyDescent="0.25">
      <c r="A70" s="185">
        <v>2</v>
      </c>
      <c r="B70" s="408" t="s">
        <v>45</v>
      </c>
      <c r="C70" s="408"/>
      <c r="D70" s="186"/>
      <c r="E70" s="187" t="s">
        <v>12</v>
      </c>
      <c r="F70" s="187" t="s">
        <v>12</v>
      </c>
      <c r="G70" s="187" t="s">
        <v>12</v>
      </c>
      <c r="H70" s="187" t="s">
        <v>12</v>
      </c>
    </row>
    <row r="71" spans="1:8" ht="15.75" x14ac:dyDescent="0.25">
      <c r="A71" s="188" t="s">
        <v>26</v>
      </c>
      <c r="B71" s="411" t="s">
        <v>27</v>
      </c>
      <c r="C71" s="411"/>
      <c r="D71" s="176"/>
      <c r="E71" s="189">
        <f>E40</f>
        <v>0</v>
      </c>
      <c r="F71" s="189">
        <f>F40</f>
        <v>0</v>
      </c>
      <c r="G71" s="189">
        <f>G40</f>
        <v>0</v>
      </c>
      <c r="H71" s="189">
        <f>H40</f>
        <v>0</v>
      </c>
    </row>
    <row r="72" spans="1:8" ht="15.75" x14ac:dyDescent="0.25">
      <c r="A72" s="188" t="s">
        <v>31</v>
      </c>
      <c r="B72" s="411" t="s">
        <v>32</v>
      </c>
      <c r="C72" s="411"/>
      <c r="D72" s="176"/>
      <c r="E72" s="189">
        <f>+E55</f>
        <v>0</v>
      </c>
      <c r="F72" s="189">
        <f>+F55</f>
        <v>0</v>
      </c>
      <c r="G72" s="189">
        <f>+G55</f>
        <v>0</v>
      </c>
      <c r="H72" s="189">
        <f>+H55</f>
        <v>0</v>
      </c>
    </row>
    <row r="73" spans="1:8" ht="15.75" x14ac:dyDescent="0.25">
      <c r="A73" s="188" t="s">
        <v>42</v>
      </c>
      <c r="B73" s="411" t="s">
        <v>43</v>
      </c>
      <c r="C73" s="411"/>
      <c r="D73" s="176"/>
      <c r="E73" s="189">
        <f>+E65</f>
        <v>0</v>
      </c>
      <c r="F73" s="189">
        <f>+F65</f>
        <v>0</v>
      </c>
      <c r="G73" s="189">
        <f>+G65</f>
        <v>0</v>
      </c>
      <c r="H73" s="189">
        <f>+H65</f>
        <v>0</v>
      </c>
    </row>
    <row r="74" spans="1:8" ht="15.75" x14ac:dyDescent="0.25">
      <c r="A74" s="408" t="s">
        <v>1</v>
      </c>
      <c r="B74" s="408"/>
      <c r="C74" s="408"/>
      <c r="D74" s="197"/>
      <c r="E74" s="189">
        <f>SUM(E71:E73)</f>
        <v>0</v>
      </c>
      <c r="F74" s="189">
        <f>SUM(F71:F73)</f>
        <v>0</v>
      </c>
      <c r="G74" s="189">
        <f>SUM(G71:G73)</f>
        <v>0</v>
      </c>
      <c r="H74" s="189">
        <f>SUM(H71:H73)</f>
        <v>0</v>
      </c>
    </row>
    <row r="75" spans="1:8" ht="15.75" x14ac:dyDescent="0.25">
      <c r="A75" s="200"/>
      <c r="B75" s="200"/>
    </row>
    <row r="77" spans="1:8" ht="15.75" x14ac:dyDescent="0.25">
      <c r="A77" s="420" t="s">
        <v>46</v>
      </c>
      <c r="B77" s="420"/>
      <c r="C77" s="420"/>
      <c r="D77" s="420"/>
      <c r="E77" s="420"/>
    </row>
    <row r="79" spans="1:8" ht="15.75" x14ac:dyDescent="0.25">
      <c r="A79" s="185">
        <v>3</v>
      </c>
      <c r="B79" s="408" t="s">
        <v>47</v>
      </c>
      <c r="C79" s="408"/>
      <c r="D79" s="186" t="s">
        <v>33</v>
      </c>
      <c r="E79" s="187" t="s">
        <v>12</v>
      </c>
      <c r="F79" s="187" t="s">
        <v>12</v>
      </c>
      <c r="G79" s="187" t="s">
        <v>12</v>
      </c>
      <c r="H79" s="187" t="s">
        <v>12</v>
      </c>
    </row>
    <row r="80" spans="1:8" ht="15.75" x14ac:dyDescent="0.25">
      <c r="A80" s="188" t="s">
        <v>13</v>
      </c>
      <c r="B80" s="411" t="s">
        <v>48</v>
      </c>
      <c r="C80" s="411"/>
      <c r="D80" s="197">
        <v>4.1999999999999997E-3</v>
      </c>
      <c r="E80" s="189">
        <f>+E29*$D$80</f>
        <v>0</v>
      </c>
      <c r="F80" s="189">
        <f>+F29*$D$80</f>
        <v>0</v>
      </c>
      <c r="G80" s="189">
        <f>+G29*$D$80</f>
        <v>0</v>
      </c>
      <c r="H80" s="189">
        <f>+H29*$D$80</f>
        <v>0</v>
      </c>
    </row>
    <row r="81" spans="1:8" ht="15.75" x14ac:dyDescent="0.25">
      <c r="A81" s="188" t="s">
        <v>15</v>
      </c>
      <c r="B81" s="411" t="s">
        <v>49</v>
      </c>
      <c r="C81" s="411"/>
      <c r="D81" s="197">
        <f>+D80*D54</f>
        <v>3.3599999999999998E-4</v>
      </c>
      <c r="E81" s="189">
        <f>+E29*$D$81</f>
        <v>0</v>
      </c>
      <c r="F81" s="189">
        <f>+F29*$D$81</f>
        <v>0</v>
      </c>
      <c r="G81" s="189">
        <f>+G29*$D$81</f>
        <v>0</v>
      </c>
      <c r="H81" s="189">
        <f>+H29*$D$81</f>
        <v>0</v>
      </c>
    </row>
    <row r="82" spans="1:8" ht="15.75" x14ac:dyDescent="0.25">
      <c r="A82" s="188" t="s">
        <v>17</v>
      </c>
      <c r="B82" s="411" t="s">
        <v>50</v>
      </c>
      <c r="C82" s="411"/>
      <c r="D82" s="197">
        <v>3.2000000000000001E-2</v>
      </c>
      <c r="E82" s="189">
        <f>+E29*$D$82</f>
        <v>0</v>
      </c>
      <c r="F82" s="189">
        <f>+F29*$D$82</f>
        <v>0</v>
      </c>
      <c r="G82" s="189">
        <f>+G29*$D$82</f>
        <v>0</v>
      </c>
      <c r="H82" s="189">
        <f>+H29*$D$82</f>
        <v>0</v>
      </c>
    </row>
    <row r="83" spans="1:8" ht="15.75" x14ac:dyDescent="0.25">
      <c r="A83" s="188" t="s">
        <v>18</v>
      </c>
      <c r="B83" s="411" t="s">
        <v>51</v>
      </c>
      <c r="C83" s="411"/>
      <c r="D83" s="197">
        <v>1.9400000000000001E-2</v>
      </c>
      <c r="E83" s="189">
        <f>+E29*$D$83</f>
        <v>0</v>
      </c>
      <c r="F83" s="189">
        <f>+F29*$D$83</f>
        <v>0</v>
      </c>
      <c r="G83" s="189">
        <f>+G29*$D$83</f>
        <v>0</v>
      </c>
      <c r="H83" s="189">
        <f>+H29*$D$83</f>
        <v>0</v>
      </c>
    </row>
    <row r="84" spans="1:8" ht="15.75" x14ac:dyDescent="0.25">
      <c r="A84" s="188" t="s">
        <v>19</v>
      </c>
      <c r="B84" s="411" t="s">
        <v>52</v>
      </c>
      <c r="C84" s="411"/>
      <c r="D84" s="197">
        <f>+D83*D55</f>
        <v>6.5572000000000009E-3</v>
      </c>
      <c r="E84" s="189">
        <f>+E29*$D$84</f>
        <v>0</v>
      </c>
      <c r="F84" s="189">
        <f>+F29*$D$84</f>
        <v>0</v>
      </c>
      <c r="G84" s="189">
        <f>+G29*$D$84</f>
        <v>0</v>
      </c>
      <c r="H84" s="189">
        <f>+H29*$D$84</f>
        <v>0</v>
      </c>
    </row>
    <row r="85" spans="1:8" ht="15.75" x14ac:dyDescent="0.25">
      <c r="A85" s="188" t="s">
        <v>21</v>
      </c>
      <c r="B85" s="411" t="s">
        <v>53</v>
      </c>
      <c r="C85" s="411"/>
      <c r="D85" s="197">
        <v>8.0000000000000002E-3</v>
      </c>
      <c r="E85" s="189">
        <f>+E29*$D$85</f>
        <v>0</v>
      </c>
      <c r="F85" s="189">
        <f>+F29*$D$85</f>
        <v>0</v>
      </c>
      <c r="G85" s="189">
        <f>+G29*$D$85</f>
        <v>0</v>
      </c>
      <c r="H85" s="189">
        <f>+H29*$D$85</f>
        <v>0</v>
      </c>
    </row>
    <row r="86" spans="1:8" ht="15.75" x14ac:dyDescent="0.25">
      <c r="A86" s="408" t="s">
        <v>1</v>
      </c>
      <c r="B86" s="408"/>
      <c r="C86" s="408"/>
      <c r="D86" s="197">
        <f t="shared" ref="D86" si="2">SUM(D80:D85)</f>
        <v>7.0493200000000006E-2</v>
      </c>
      <c r="E86" s="193">
        <f>SUM(E80:E85)</f>
        <v>0</v>
      </c>
      <c r="F86" s="193">
        <f>SUM(F80:F85)</f>
        <v>0</v>
      </c>
      <c r="G86" s="193">
        <f>SUM(G80:G85)</f>
        <v>0</v>
      </c>
      <c r="H86" s="193">
        <f>SUM(H80:H85)</f>
        <v>0</v>
      </c>
    </row>
    <row r="89" spans="1:8" ht="15.75" x14ac:dyDescent="0.25">
      <c r="A89" s="420" t="s">
        <v>54</v>
      </c>
      <c r="B89" s="420"/>
      <c r="C89" s="420"/>
      <c r="D89" s="420"/>
      <c r="E89" s="420"/>
    </row>
    <row r="92" spans="1:8" ht="15.75" x14ac:dyDescent="0.25">
      <c r="A92" s="416" t="s">
        <v>91</v>
      </c>
      <c r="B92" s="416"/>
      <c r="C92" s="416"/>
      <c r="D92" s="416"/>
      <c r="E92" s="416"/>
    </row>
    <row r="93" spans="1:8" ht="15.75" x14ac:dyDescent="0.25">
      <c r="A93" s="194"/>
      <c r="B93" s="194"/>
    </row>
    <row r="94" spans="1:8" ht="15.75" x14ac:dyDescent="0.25">
      <c r="A94" s="185" t="s">
        <v>55</v>
      </c>
      <c r="B94" s="417" t="s">
        <v>84</v>
      </c>
      <c r="C94" s="417"/>
      <c r="D94" s="186" t="s">
        <v>33</v>
      </c>
      <c r="E94" s="187" t="s">
        <v>12</v>
      </c>
      <c r="F94" s="187" t="s">
        <v>12</v>
      </c>
      <c r="G94" s="187" t="s">
        <v>12</v>
      </c>
      <c r="H94" s="187" t="s">
        <v>12</v>
      </c>
    </row>
    <row r="95" spans="1:8" ht="15.75" x14ac:dyDescent="0.25">
      <c r="A95" s="188" t="s">
        <v>13</v>
      </c>
      <c r="B95" s="227" t="s">
        <v>85</v>
      </c>
      <c r="C95" s="201"/>
      <c r="D95" s="197">
        <v>8.3299999999999999E-2</v>
      </c>
      <c r="E95" s="189">
        <f>+E29*$D$95</f>
        <v>0</v>
      </c>
      <c r="F95" s="189">
        <f>+F29*$D$95</f>
        <v>0</v>
      </c>
      <c r="G95" s="189">
        <f>+G29*$D$95</f>
        <v>0</v>
      </c>
      <c r="H95" s="189">
        <f>+H29*$D$95</f>
        <v>0</v>
      </c>
    </row>
    <row r="96" spans="1:8" ht="15.75" x14ac:dyDescent="0.25">
      <c r="A96" s="188" t="s">
        <v>15</v>
      </c>
      <c r="B96" s="227" t="s">
        <v>86</v>
      </c>
      <c r="C96" s="201"/>
      <c r="D96" s="197">
        <v>7.3000000000000001E-3</v>
      </c>
      <c r="E96" s="189">
        <f>+E29*$D$96</f>
        <v>0</v>
      </c>
      <c r="F96" s="189">
        <f>+F29*$D$96</f>
        <v>0</v>
      </c>
      <c r="G96" s="189">
        <f>+G29*$D$96</f>
        <v>0</v>
      </c>
      <c r="H96" s="189">
        <f>+H29*$D$96</f>
        <v>0</v>
      </c>
    </row>
    <row r="97" spans="1:8" ht="15.75" x14ac:dyDescent="0.25">
      <c r="A97" s="188" t="s">
        <v>17</v>
      </c>
      <c r="B97" s="227" t="s">
        <v>87</v>
      </c>
      <c r="C97" s="201"/>
      <c r="D97" s="197">
        <v>2.0000000000000001E-4</v>
      </c>
      <c r="E97" s="189">
        <f>+E29*$D$97</f>
        <v>0</v>
      </c>
      <c r="F97" s="189">
        <f>+F29*$D$97</f>
        <v>0</v>
      </c>
      <c r="G97" s="189">
        <f>+G29*$D$97</f>
        <v>0</v>
      </c>
      <c r="H97" s="189">
        <f>+H29*$D$97</f>
        <v>0</v>
      </c>
    </row>
    <row r="98" spans="1:8" ht="15.75" x14ac:dyDescent="0.25">
      <c r="A98" s="188" t="s">
        <v>18</v>
      </c>
      <c r="B98" s="227" t="s">
        <v>88</v>
      </c>
      <c r="C98" s="201"/>
      <c r="D98" s="197">
        <v>9.6589999999999992E-3</v>
      </c>
      <c r="E98" s="189">
        <f>+E29*$D$98</f>
        <v>0</v>
      </c>
      <c r="F98" s="189">
        <f>+F29*$D$98</f>
        <v>0</v>
      </c>
      <c r="G98" s="189">
        <f>+G29*$D$98</f>
        <v>0</v>
      </c>
      <c r="H98" s="189">
        <f>+H29*$D$98</f>
        <v>0</v>
      </c>
    </row>
    <row r="99" spans="1:8" ht="15.75" x14ac:dyDescent="0.25">
      <c r="A99" s="188" t="s">
        <v>19</v>
      </c>
      <c r="B99" s="227" t="s">
        <v>89</v>
      </c>
      <c r="C99" s="201"/>
      <c r="D99" s="197">
        <v>2.0000000000000001E-4</v>
      </c>
      <c r="E99" s="193">
        <f>+E29*$D$99</f>
        <v>0</v>
      </c>
      <c r="F99" s="193">
        <f>+F29*$D$99</f>
        <v>0</v>
      </c>
      <c r="G99" s="193">
        <f>+G29*$D$99</f>
        <v>0</v>
      </c>
      <c r="H99" s="193">
        <f>+H29*$D$99</f>
        <v>0</v>
      </c>
    </row>
    <row r="100" spans="1:8" ht="15.75" x14ac:dyDescent="0.25">
      <c r="A100" s="188" t="s">
        <v>21</v>
      </c>
      <c r="B100" s="227" t="s">
        <v>90</v>
      </c>
      <c r="C100" s="201"/>
      <c r="D100" s="197"/>
      <c r="E100" s="193">
        <f>+E29*$D$100</f>
        <v>0</v>
      </c>
      <c r="F100" s="193">
        <f>+F29*$D$100</f>
        <v>0</v>
      </c>
      <c r="G100" s="193">
        <f>+G29*$D$100</f>
        <v>0</v>
      </c>
      <c r="H100" s="193">
        <f>+H29*$D$100</f>
        <v>0</v>
      </c>
    </row>
    <row r="101" spans="1:8" ht="15.75" x14ac:dyDescent="0.25">
      <c r="A101" s="408" t="s">
        <v>40</v>
      </c>
      <c r="B101" s="408"/>
      <c r="C101" s="408"/>
      <c r="D101" s="197">
        <f t="shared" ref="D101" si="3">SUM(D95:D100)</f>
        <v>0.10065900000000001</v>
      </c>
      <c r="E101" s="193">
        <f>SUM(E95:E100)</f>
        <v>0</v>
      </c>
      <c r="F101" s="193">
        <f>SUM(F95:F100)</f>
        <v>0</v>
      </c>
      <c r="G101" s="193">
        <f>SUM(G95:G100)</f>
        <v>0</v>
      </c>
      <c r="H101" s="193">
        <f>SUM(H95:H100)</f>
        <v>0</v>
      </c>
    </row>
    <row r="102" spans="1:8" x14ac:dyDescent="0.25">
      <c r="A102" s="421" t="s">
        <v>400</v>
      </c>
      <c r="B102" s="422"/>
      <c r="C102" s="422"/>
      <c r="D102" s="422"/>
      <c r="E102" s="422"/>
      <c r="F102" s="422"/>
      <c r="G102" s="422"/>
      <c r="H102" s="423"/>
    </row>
    <row r="104" spans="1:8" ht="15.75" x14ac:dyDescent="0.25">
      <c r="A104" s="416" t="s">
        <v>92</v>
      </c>
      <c r="B104" s="416"/>
      <c r="C104" s="416"/>
      <c r="D104" s="416"/>
      <c r="E104" s="416"/>
    </row>
    <row r="105" spans="1:8" ht="15.75" x14ac:dyDescent="0.25">
      <c r="A105" s="194"/>
      <c r="B105" s="194"/>
    </row>
    <row r="106" spans="1:8" ht="15.75" x14ac:dyDescent="0.25">
      <c r="A106" s="185" t="s">
        <v>56</v>
      </c>
      <c r="B106" s="417" t="s">
        <v>93</v>
      </c>
      <c r="C106" s="417"/>
      <c r="D106" s="186" t="s">
        <v>33</v>
      </c>
      <c r="E106" s="187" t="s">
        <v>12</v>
      </c>
      <c r="F106" s="187" t="s">
        <v>12</v>
      </c>
      <c r="G106" s="187" t="s">
        <v>12</v>
      </c>
      <c r="H106" s="187" t="s">
        <v>12</v>
      </c>
    </row>
    <row r="107" spans="1:8" ht="26.25" customHeight="1" x14ac:dyDescent="0.25">
      <c r="A107" s="188" t="s">
        <v>13</v>
      </c>
      <c r="B107" s="418" t="s">
        <v>94</v>
      </c>
      <c r="C107" s="418"/>
      <c r="D107" s="176">
        <v>0</v>
      </c>
      <c r="E107" s="202">
        <f t="shared" ref="E107:H107" si="4">+$D$107</f>
        <v>0</v>
      </c>
      <c r="F107" s="202">
        <f t="shared" si="4"/>
        <v>0</v>
      </c>
      <c r="G107" s="202">
        <f t="shared" si="4"/>
        <v>0</v>
      </c>
      <c r="H107" s="202">
        <f t="shared" si="4"/>
        <v>0</v>
      </c>
    </row>
    <row r="108" spans="1:8" ht="15.75" x14ac:dyDescent="0.25">
      <c r="A108" s="408" t="s">
        <v>1</v>
      </c>
      <c r="B108" s="408"/>
      <c r="C108" s="408"/>
      <c r="D108" s="197">
        <f>+D107</f>
        <v>0</v>
      </c>
      <c r="E108" s="202">
        <f t="shared" ref="E108:H108" si="5">SUM(E107)</f>
        <v>0</v>
      </c>
      <c r="F108" s="202">
        <f t="shared" si="5"/>
        <v>0</v>
      </c>
      <c r="G108" s="202">
        <f t="shared" si="5"/>
        <v>0</v>
      </c>
      <c r="H108" s="202">
        <f t="shared" si="5"/>
        <v>0</v>
      </c>
    </row>
    <row r="111" spans="1:8" ht="15.75" x14ac:dyDescent="0.25">
      <c r="A111" s="410" t="s">
        <v>57</v>
      </c>
      <c r="B111" s="410"/>
      <c r="C111" s="410"/>
      <c r="D111" s="410"/>
      <c r="E111" s="410"/>
    </row>
    <row r="112" spans="1:8" ht="15.75" x14ac:dyDescent="0.25">
      <c r="A112" s="194"/>
      <c r="B112" s="194"/>
    </row>
    <row r="113" spans="1:8" ht="15.75" x14ac:dyDescent="0.25">
      <c r="A113" s="185">
        <v>4</v>
      </c>
      <c r="B113" s="408" t="s">
        <v>58</v>
      </c>
      <c r="C113" s="408"/>
      <c r="D113" s="186"/>
      <c r="E113" s="187" t="s">
        <v>12</v>
      </c>
      <c r="F113" s="187" t="s">
        <v>12</v>
      </c>
      <c r="G113" s="187" t="s">
        <v>12</v>
      </c>
      <c r="H113" s="187" t="s">
        <v>12</v>
      </c>
    </row>
    <row r="114" spans="1:8" ht="15.75" x14ac:dyDescent="0.25">
      <c r="A114" s="188" t="s">
        <v>55</v>
      </c>
      <c r="B114" s="227" t="s">
        <v>84</v>
      </c>
      <c r="C114" s="201"/>
      <c r="D114" s="176"/>
      <c r="E114" s="189">
        <f>+E101</f>
        <v>0</v>
      </c>
      <c r="F114" s="189">
        <f>+F101</f>
        <v>0</v>
      </c>
      <c r="G114" s="189">
        <f>+G101</f>
        <v>0</v>
      </c>
      <c r="H114" s="189">
        <f>+H101</f>
        <v>0</v>
      </c>
    </row>
    <row r="115" spans="1:8" ht="15.75" x14ac:dyDescent="0.25">
      <c r="A115" s="188" t="s">
        <v>56</v>
      </c>
      <c r="B115" s="227" t="s">
        <v>93</v>
      </c>
      <c r="C115" s="203"/>
      <c r="D115" s="176"/>
      <c r="E115" s="189">
        <f>+E108</f>
        <v>0</v>
      </c>
      <c r="F115" s="189">
        <f>+F108</f>
        <v>0</v>
      </c>
      <c r="G115" s="189">
        <f>+G108</f>
        <v>0</v>
      </c>
      <c r="H115" s="189">
        <f>+H108</f>
        <v>0</v>
      </c>
    </row>
    <row r="116" spans="1:8" ht="15.75" x14ac:dyDescent="0.25">
      <c r="A116" s="408" t="s">
        <v>1</v>
      </c>
      <c r="B116" s="408"/>
      <c r="C116" s="408"/>
      <c r="D116" s="197"/>
      <c r="E116" s="193">
        <f>SUM(E114:E115)</f>
        <v>0</v>
      </c>
      <c r="F116" s="193">
        <f>SUM(F114:F115)</f>
        <v>0</v>
      </c>
      <c r="G116" s="193">
        <f>SUM(G114:G115)</f>
        <v>0</v>
      </c>
      <c r="H116" s="193">
        <f>SUM(H114:H115)</f>
        <v>0</v>
      </c>
    </row>
    <row r="119" spans="1:8" ht="15.75" x14ac:dyDescent="0.25">
      <c r="A119" s="420" t="s">
        <v>59</v>
      </c>
      <c r="B119" s="420"/>
      <c r="C119" s="420"/>
      <c r="D119" s="420"/>
      <c r="E119" s="420"/>
    </row>
    <row r="121" spans="1:8" ht="15.75" x14ac:dyDescent="0.25">
      <c r="A121" s="185">
        <v>5</v>
      </c>
      <c r="B121" s="408" t="s">
        <v>5</v>
      </c>
      <c r="C121" s="408"/>
      <c r="D121" s="204"/>
      <c r="E121" s="187" t="s">
        <v>12</v>
      </c>
      <c r="F121" s="187" t="s">
        <v>12</v>
      </c>
      <c r="G121" s="187" t="s">
        <v>12</v>
      </c>
      <c r="H121" s="187" t="s">
        <v>12</v>
      </c>
    </row>
    <row r="122" spans="1:8" ht="15.75" x14ac:dyDescent="0.25">
      <c r="A122" s="188" t="s">
        <v>13</v>
      </c>
      <c r="B122" s="419" t="s">
        <v>60</v>
      </c>
      <c r="C122" s="419"/>
      <c r="D122" s="205"/>
      <c r="E122" s="193">
        <f>'Uniformes e EPI''s'!D11</f>
        <v>0</v>
      </c>
      <c r="F122" s="193">
        <f>'Uniformes e EPI''s'!D36</f>
        <v>0</v>
      </c>
      <c r="G122" s="193">
        <f>'Uniformes e EPI''s'!D19</f>
        <v>0</v>
      </c>
      <c r="H122" s="193">
        <f>'Uniformes e EPI''s'!D28</f>
        <v>0</v>
      </c>
    </row>
    <row r="123" spans="1:8" ht="15.75" x14ac:dyDescent="0.25">
      <c r="A123" s="188" t="s">
        <v>17</v>
      </c>
      <c r="B123" s="419" t="s">
        <v>112</v>
      </c>
      <c r="C123" s="419"/>
      <c r="D123" s="205"/>
      <c r="E123" s="189">
        <f>'Uniformes e EPI''s'!D54</f>
        <v>0</v>
      </c>
      <c r="F123" s="189">
        <f>'Uniformes e EPI''s'!D78</f>
        <v>0</v>
      </c>
      <c r="G123" s="189">
        <f>'Uniformes e EPI''s'!D61</f>
        <v>0</v>
      </c>
      <c r="H123" s="189">
        <f>'Uniformes e EPI''s'!D66</f>
        <v>0</v>
      </c>
    </row>
    <row r="124" spans="1:8" ht="15.75" x14ac:dyDescent="0.25">
      <c r="A124" s="188" t="s">
        <v>18</v>
      </c>
      <c r="B124" s="411" t="s">
        <v>23</v>
      </c>
      <c r="C124" s="411"/>
      <c r="D124" s="205"/>
      <c r="E124" s="189"/>
      <c r="F124" s="189"/>
      <c r="G124" s="189"/>
      <c r="H124" s="189"/>
    </row>
    <row r="125" spans="1:8" ht="15.75" x14ac:dyDescent="0.25">
      <c r="A125" s="408" t="s">
        <v>40</v>
      </c>
      <c r="B125" s="408"/>
      <c r="C125" s="408"/>
      <c r="D125" s="408"/>
      <c r="E125" s="193">
        <f>SUM(E122:E124)</f>
        <v>0</v>
      </c>
      <c r="F125" s="193">
        <f>SUM(F122:F124)</f>
        <v>0</v>
      </c>
      <c r="G125" s="193">
        <f>SUM(G122:G124)</f>
        <v>0</v>
      </c>
      <c r="H125" s="193">
        <f>SUM(H122:H124)</f>
        <v>0</v>
      </c>
    </row>
    <row r="128" spans="1:8" ht="15.75" x14ac:dyDescent="0.25">
      <c r="A128" s="420" t="s">
        <v>61</v>
      </c>
      <c r="B128" s="420"/>
      <c r="C128" s="420"/>
      <c r="D128" s="420"/>
      <c r="E128" s="420"/>
    </row>
    <row r="130" spans="1:8" ht="24" customHeight="1" x14ac:dyDescent="0.25">
      <c r="A130" s="206">
        <v>6</v>
      </c>
      <c r="B130" s="412" t="s">
        <v>6</v>
      </c>
      <c r="C130" s="412"/>
      <c r="D130" s="206" t="s">
        <v>33</v>
      </c>
      <c r="E130" s="207" t="s">
        <v>12</v>
      </c>
      <c r="F130" s="207" t="s">
        <v>12</v>
      </c>
      <c r="G130" s="207" t="s">
        <v>12</v>
      </c>
      <c r="H130" s="207" t="s">
        <v>12</v>
      </c>
    </row>
    <row r="131" spans="1:8" ht="15.75" x14ac:dyDescent="0.25">
      <c r="A131" s="188" t="s">
        <v>13</v>
      </c>
      <c r="B131" s="411" t="s">
        <v>7</v>
      </c>
      <c r="C131" s="411"/>
      <c r="D131" s="197"/>
      <c r="E131" s="202">
        <f>+E148*$D$131</f>
        <v>0</v>
      </c>
      <c r="F131" s="202">
        <f>+F148*$D$131</f>
        <v>0</v>
      </c>
      <c r="G131" s="202">
        <f>+G148*$D$131</f>
        <v>0</v>
      </c>
      <c r="H131" s="202">
        <f>+H148*$D$131</f>
        <v>0</v>
      </c>
    </row>
    <row r="132" spans="1:8" ht="15.75" x14ac:dyDescent="0.25">
      <c r="A132" s="188" t="s">
        <v>15</v>
      </c>
      <c r="B132" s="411" t="s">
        <v>9</v>
      </c>
      <c r="C132" s="411"/>
      <c r="D132" s="197"/>
      <c r="E132" s="202">
        <f>+SUM(E148+E131)*$D$132</f>
        <v>0</v>
      </c>
      <c r="F132" s="202">
        <f>+SUM(F148+F131)*$D$132</f>
        <v>0</v>
      </c>
      <c r="G132" s="202">
        <f>+SUM(G148+G131)*$D$132</f>
        <v>0</v>
      </c>
      <c r="H132" s="202">
        <f>+SUM(H148+H131)*$D$132</f>
        <v>0</v>
      </c>
    </row>
    <row r="133" spans="1:8" ht="15.75" x14ac:dyDescent="0.25">
      <c r="A133" s="188" t="s">
        <v>17</v>
      </c>
      <c r="B133" s="411" t="s">
        <v>8</v>
      </c>
      <c r="C133" s="411"/>
      <c r="D133" s="197">
        <f>+D134+D135+D136</f>
        <v>0</v>
      </c>
      <c r="E133" s="202">
        <f>+E150*$D$133</f>
        <v>0</v>
      </c>
      <c r="F133" s="202">
        <f>+F150*$D$133</f>
        <v>0</v>
      </c>
      <c r="G133" s="202">
        <f>+G150*$D$133</f>
        <v>0</v>
      </c>
      <c r="H133" s="202">
        <f>+H150*$D$133</f>
        <v>0</v>
      </c>
    </row>
    <row r="134" spans="1:8" ht="15.75" x14ac:dyDescent="0.25">
      <c r="A134" s="188"/>
      <c r="B134" s="409" t="s">
        <v>133</v>
      </c>
      <c r="C134" s="409"/>
      <c r="D134" s="197"/>
      <c r="E134" s="202"/>
      <c r="F134" s="202"/>
      <c r="G134" s="202"/>
      <c r="H134" s="202"/>
    </row>
    <row r="135" spans="1:8" ht="15.75" x14ac:dyDescent="0.25">
      <c r="A135" s="188"/>
      <c r="B135" s="409" t="s">
        <v>134</v>
      </c>
      <c r="C135" s="409"/>
      <c r="D135" s="197"/>
      <c r="E135" s="202"/>
      <c r="F135" s="202"/>
      <c r="G135" s="202"/>
      <c r="H135" s="202"/>
    </row>
    <row r="136" spans="1:8" ht="15.75" x14ac:dyDescent="0.25">
      <c r="A136" s="188"/>
      <c r="B136" s="409" t="s">
        <v>135</v>
      </c>
      <c r="C136" s="409"/>
      <c r="D136" s="197"/>
      <c r="E136" s="202"/>
      <c r="F136" s="202"/>
      <c r="G136" s="202"/>
      <c r="H136" s="202"/>
    </row>
    <row r="137" spans="1:8" ht="15.75" x14ac:dyDescent="0.25">
      <c r="A137" s="408" t="s">
        <v>40</v>
      </c>
      <c r="B137" s="408"/>
      <c r="C137" s="408"/>
      <c r="D137" s="197">
        <f>+D133+D132+D131</f>
        <v>0</v>
      </c>
      <c r="E137" s="202">
        <f>+E131+E132+E133</f>
        <v>0</v>
      </c>
      <c r="F137" s="202">
        <f>+F131+F132+F133</f>
        <v>0</v>
      </c>
      <c r="G137" s="202">
        <f>+G131+G132+G133</f>
        <v>0</v>
      </c>
      <c r="H137" s="202">
        <f>+H131+H132+H133</f>
        <v>0</v>
      </c>
    </row>
    <row r="138" spans="1:8" ht="39.75" customHeight="1" x14ac:dyDescent="0.25">
      <c r="A138" s="413" t="s">
        <v>402</v>
      </c>
      <c r="B138" s="414"/>
      <c r="C138" s="414"/>
      <c r="D138" s="414"/>
      <c r="E138" s="414"/>
      <c r="F138" s="414"/>
      <c r="G138" s="414"/>
      <c r="H138" s="415"/>
    </row>
    <row r="140" spans="1:8" ht="15.75" x14ac:dyDescent="0.25">
      <c r="A140" s="410" t="s">
        <v>62</v>
      </c>
      <c r="B140" s="410"/>
      <c r="C140" s="410"/>
      <c r="D140" s="410"/>
      <c r="E140" s="410"/>
    </row>
    <row r="142" spans="1:8" ht="15.75" customHeight="1" x14ac:dyDescent="0.25">
      <c r="A142" s="206"/>
      <c r="B142" s="412" t="s">
        <v>63</v>
      </c>
      <c r="C142" s="412"/>
      <c r="D142" s="412"/>
      <c r="E142" s="207" t="s">
        <v>12</v>
      </c>
      <c r="F142" s="207" t="s">
        <v>12</v>
      </c>
      <c r="G142" s="207" t="s">
        <v>12</v>
      </c>
      <c r="H142" s="207" t="s">
        <v>12</v>
      </c>
    </row>
    <row r="143" spans="1:8" ht="15.75" x14ac:dyDescent="0.25">
      <c r="A143" s="185" t="s">
        <v>13</v>
      </c>
      <c r="B143" s="411" t="s">
        <v>10</v>
      </c>
      <c r="C143" s="411"/>
      <c r="D143" s="411"/>
      <c r="E143" s="367">
        <f>+E29</f>
        <v>0</v>
      </c>
      <c r="F143" s="368">
        <f>+F29</f>
        <v>0</v>
      </c>
      <c r="G143" s="367">
        <f>+G29</f>
        <v>0</v>
      </c>
      <c r="H143" s="367">
        <f>+H29</f>
        <v>0</v>
      </c>
    </row>
    <row r="144" spans="1:8" ht="15.75" x14ac:dyDescent="0.25">
      <c r="A144" s="185" t="s">
        <v>15</v>
      </c>
      <c r="B144" s="411" t="s">
        <v>24</v>
      </c>
      <c r="C144" s="411"/>
      <c r="D144" s="411"/>
      <c r="E144" s="193">
        <f>+E74</f>
        <v>0</v>
      </c>
      <c r="F144" s="193">
        <f>+F74</f>
        <v>0</v>
      </c>
      <c r="G144" s="193">
        <f>+G74</f>
        <v>0</v>
      </c>
      <c r="H144" s="193">
        <f>+H74</f>
        <v>0</v>
      </c>
    </row>
    <row r="145" spans="1:16" ht="15.75" x14ac:dyDescent="0.25">
      <c r="A145" s="185" t="s">
        <v>17</v>
      </c>
      <c r="B145" s="411" t="s">
        <v>46</v>
      </c>
      <c r="C145" s="411"/>
      <c r="D145" s="411"/>
      <c r="E145" s="193">
        <f>+E86</f>
        <v>0</v>
      </c>
      <c r="F145" s="193">
        <f>+F86</f>
        <v>0</v>
      </c>
      <c r="G145" s="193">
        <f>+G86</f>
        <v>0</v>
      </c>
      <c r="H145" s="193">
        <f>+H86</f>
        <v>0</v>
      </c>
    </row>
    <row r="146" spans="1:16" ht="15.75" x14ac:dyDescent="0.25">
      <c r="A146" s="185" t="s">
        <v>18</v>
      </c>
      <c r="B146" s="411" t="s">
        <v>54</v>
      </c>
      <c r="C146" s="411"/>
      <c r="D146" s="411"/>
      <c r="E146" s="193">
        <f>+E116</f>
        <v>0</v>
      </c>
      <c r="F146" s="193">
        <f>+F116</f>
        <v>0</v>
      </c>
      <c r="G146" s="193">
        <f>+G116</f>
        <v>0</v>
      </c>
      <c r="H146" s="193">
        <f>+H116</f>
        <v>0</v>
      </c>
    </row>
    <row r="147" spans="1:16" ht="15.75" x14ac:dyDescent="0.25">
      <c r="A147" s="185" t="s">
        <v>19</v>
      </c>
      <c r="B147" s="411" t="s">
        <v>59</v>
      </c>
      <c r="C147" s="411"/>
      <c r="D147" s="411"/>
      <c r="E147" s="193">
        <f>+E125</f>
        <v>0</v>
      </c>
      <c r="F147" s="193">
        <f>+F125</f>
        <v>0</v>
      </c>
      <c r="G147" s="193">
        <f>+G125</f>
        <v>0</v>
      </c>
      <c r="H147" s="193">
        <f>+H125</f>
        <v>0</v>
      </c>
    </row>
    <row r="148" spans="1:16" ht="15.75" x14ac:dyDescent="0.25">
      <c r="A148" s="408" t="s">
        <v>64</v>
      </c>
      <c r="B148" s="408"/>
      <c r="C148" s="408"/>
      <c r="D148" s="408"/>
      <c r="E148" s="368">
        <f>SUM(E143:E147)</f>
        <v>0</v>
      </c>
      <c r="F148" s="367">
        <f>SUM(F143:F147)</f>
        <v>0</v>
      </c>
      <c r="G148" s="367">
        <f>SUM(G143:G147)</f>
        <v>0</v>
      </c>
      <c r="H148" s="367">
        <f>SUM(H143:H147)</f>
        <v>0</v>
      </c>
    </row>
    <row r="149" spans="1:16" ht="15.75" x14ac:dyDescent="0.25">
      <c r="A149" s="185" t="s">
        <v>21</v>
      </c>
      <c r="B149" s="411" t="s">
        <v>65</v>
      </c>
      <c r="C149" s="411"/>
      <c r="D149" s="411"/>
      <c r="E149" s="189">
        <f>+E137</f>
        <v>0</v>
      </c>
      <c r="F149" s="189">
        <f>+F137</f>
        <v>0</v>
      </c>
      <c r="G149" s="189">
        <f>+G137</f>
        <v>0</v>
      </c>
      <c r="H149" s="189">
        <f>+H137</f>
        <v>0</v>
      </c>
    </row>
    <row r="150" spans="1:16" ht="15.75" x14ac:dyDescent="0.25">
      <c r="A150" s="408" t="s">
        <v>66</v>
      </c>
      <c r="B150" s="408"/>
      <c r="C150" s="408"/>
      <c r="D150" s="408"/>
      <c r="E150" s="189">
        <f>+SUM(E148+E131+E132)/(1-$D$133)</f>
        <v>0</v>
      </c>
      <c r="F150" s="189">
        <f>+SUM(F148+F131+F132)/(1-$D$133)</f>
        <v>0</v>
      </c>
      <c r="G150" s="189">
        <f>+SUM(G148+G131+G132)/(1-$D$133)</f>
        <v>0</v>
      </c>
      <c r="H150" s="189">
        <f>+SUM(H148+H131+H132)/(1-$D$133)</f>
        <v>0</v>
      </c>
    </row>
    <row r="151" spans="1:16" x14ac:dyDescent="0.25">
      <c r="E151" s="226"/>
      <c r="F151" s="226"/>
      <c r="G151" s="226"/>
      <c r="H151" s="226"/>
    </row>
    <row r="152" spans="1:16" x14ac:dyDescent="0.25">
      <c r="E152" s="226"/>
      <c r="F152" s="226"/>
      <c r="G152" s="226"/>
      <c r="H152" s="226"/>
    </row>
    <row r="153" spans="1:16" ht="31.5" customHeight="1" x14ac:dyDescent="0.25">
      <c r="B153" s="209" t="s">
        <v>79</v>
      </c>
      <c r="C153" s="209" t="s">
        <v>80</v>
      </c>
      <c r="D153" s="209" t="s">
        <v>107</v>
      </c>
      <c r="E153" s="228" t="s">
        <v>82</v>
      </c>
      <c r="F153" s="229" t="s">
        <v>83</v>
      </c>
      <c r="G153" s="206"/>
      <c r="H153" s="206"/>
      <c r="I153" s="226"/>
      <c r="J153" s="226"/>
      <c r="K153" s="226"/>
      <c r="L153" s="226"/>
      <c r="M153" s="226"/>
      <c r="N153" s="226"/>
      <c r="O153" s="226"/>
      <c r="P153" s="226"/>
    </row>
    <row r="154" spans="1:16" x14ac:dyDescent="0.25">
      <c r="A154" s="132">
        <v>1</v>
      </c>
      <c r="B154" s="132" t="s">
        <v>130</v>
      </c>
      <c r="C154" s="356"/>
      <c r="D154" s="132">
        <v>30</v>
      </c>
      <c r="E154" s="356">
        <f>+E150</f>
        <v>0</v>
      </c>
      <c r="F154" s="356">
        <f>+E154*D154</f>
        <v>0</v>
      </c>
    </row>
    <row r="155" spans="1:16" x14ac:dyDescent="0.25">
      <c r="A155" s="132">
        <v>2</v>
      </c>
      <c r="B155" s="132" t="s">
        <v>131</v>
      </c>
      <c r="C155" s="356"/>
      <c r="D155" s="132">
        <v>2</v>
      </c>
      <c r="E155" s="356">
        <f>+F150</f>
        <v>0</v>
      </c>
      <c r="F155" s="356">
        <f>+E155*D155</f>
        <v>0</v>
      </c>
    </row>
    <row r="156" spans="1:16" x14ac:dyDescent="0.25">
      <c r="A156" s="132">
        <v>3</v>
      </c>
      <c r="B156" s="132" t="s">
        <v>95</v>
      </c>
      <c r="C156" s="356"/>
      <c r="D156" s="132">
        <v>1</v>
      </c>
      <c r="E156" s="356">
        <f>+G150</f>
        <v>0</v>
      </c>
      <c r="F156" s="356">
        <f>+E156*D156</f>
        <v>0</v>
      </c>
    </row>
    <row r="157" spans="1:16" x14ac:dyDescent="0.25">
      <c r="A157" s="132">
        <v>4</v>
      </c>
      <c r="B157" s="132" t="s">
        <v>132</v>
      </c>
      <c r="C157" s="356"/>
      <c r="D157" s="132">
        <v>1</v>
      </c>
      <c r="E157" s="356">
        <f>+H150</f>
        <v>0</v>
      </c>
      <c r="F157" s="356">
        <f>+E157*D157</f>
        <v>0</v>
      </c>
    </row>
    <row r="158" spans="1:16" ht="15.75" x14ac:dyDescent="0.25">
      <c r="B158" s="208" t="s">
        <v>1</v>
      </c>
      <c r="C158" s="230"/>
      <c r="D158" s="231">
        <f>SUM(D154:D157)</f>
        <v>34</v>
      </c>
      <c r="E158" s="226"/>
      <c r="F158" s="369">
        <f>SUM(F154:F157)</f>
        <v>0</v>
      </c>
    </row>
    <row r="159" spans="1:16" x14ac:dyDescent="0.25">
      <c r="E159" s="226"/>
    </row>
    <row r="160" spans="1:16" x14ac:dyDescent="0.25">
      <c r="E160" s="226"/>
    </row>
    <row r="161" spans="5:5" x14ac:dyDescent="0.25">
      <c r="E161" s="226"/>
    </row>
    <row r="162" spans="5:5" x14ac:dyDescent="0.25">
      <c r="E162" s="226"/>
    </row>
    <row r="163" spans="5:5" x14ac:dyDescent="0.25">
      <c r="E163" s="226"/>
    </row>
    <row r="164" spans="5:5" x14ac:dyDescent="0.25">
      <c r="E164" s="226"/>
    </row>
    <row r="165" spans="5:5" x14ac:dyDescent="0.25">
      <c r="E165" s="226"/>
    </row>
  </sheetData>
  <mergeCells count="106">
    <mergeCell ref="A13:H13"/>
    <mergeCell ref="A1:H1"/>
    <mergeCell ref="A2:H2"/>
    <mergeCell ref="A3:H3"/>
    <mergeCell ref="A4:H4"/>
    <mergeCell ref="A5:H5"/>
    <mergeCell ref="A6:H6"/>
    <mergeCell ref="A7:H7"/>
    <mergeCell ref="A8:H8"/>
    <mergeCell ref="A10:H10"/>
    <mergeCell ref="A9:H9"/>
    <mergeCell ref="A11:H11"/>
    <mergeCell ref="A12:H12"/>
    <mergeCell ref="A29:C29"/>
    <mergeCell ref="A14:E14"/>
    <mergeCell ref="A20:E20"/>
    <mergeCell ref="B21:C21"/>
    <mergeCell ref="B22:C22"/>
    <mergeCell ref="B23:C23"/>
    <mergeCell ref="B24:C24"/>
    <mergeCell ref="B25:C25"/>
    <mergeCell ref="B26:C26"/>
    <mergeCell ref="B27:C27"/>
    <mergeCell ref="B28:C28"/>
    <mergeCell ref="A16:C16"/>
    <mergeCell ref="B50:C50"/>
    <mergeCell ref="A32:E32"/>
    <mergeCell ref="A34:E34"/>
    <mergeCell ref="B36:C36"/>
    <mergeCell ref="B37:C37"/>
    <mergeCell ref="B38:C38"/>
    <mergeCell ref="A39:C39"/>
    <mergeCell ref="A44:E44"/>
    <mergeCell ref="B46:C46"/>
    <mergeCell ref="B47:C47"/>
    <mergeCell ref="B48:C48"/>
    <mergeCell ref="B49:C49"/>
    <mergeCell ref="A42:H42"/>
    <mergeCell ref="A43:C43"/>
    <mergeCell ref="A40:C40"/>
    <mergeCell ref="A65:D65"/>
    <mergeCell ref="B51:C51"/>
    <mergeCell ref="B52:C52"/>
    <mergeCell ref="B53:C53"/>
    <mergeCell ref="B54:C54"/>
    <mergeCell ref="A55:C55"/>
    <mergeCell ref="A58:E58"/>
    <mergeCell ref="B60:D60"/>
    <mergeCell ref="B61:C61"/>
    <mergeCell ref="B62:C62"/>
    <mergeCell ref="B63:C63"/>
    <mergeCell ref="B64:C64"/>
    <mergeCell ref="A56:H56"/>
    <mergeCell ref="B83:C83"/>
    <mergeCell ref="A68:E68"/>
    <mergeCell ref="B70:C70"/>
    <mergeCell ref="B71:C71"/>
    <mergeCell ref="B72:C72"/>
    <mergeCell ref="B73:C73"/>
    <mergeCell ref="A74:C74"/>
    <mergeCell ref="A77:E77"/>
    <mergeCell ref="B79:C79"/>
    <mergeCell ref="B80:C80"/>
    <mergeCell ref="B81:C81"/>
    <mergeCell ref="B82:C82"/>
    <mergeCell ref="B84:C84"/>
    <mergeCell ref="B85:C85"/>
    <mergeCell ref="A86:C86"/>
    <mergeCell ref="A89:E89"/>
    <mergeCell ref="A92:E92"/>
    <mergeCell ref="B94:C94"/>
    <mergeCell ref="B113:C113"/>
    <mergeCell ref="A116:C116"/>
    <mergeCell ref="A119:E119"/>
    <mergeCell ref="B121:C121"/>
    <mergeCell ref="A101:C101"/>
    <mergeCell ref="A104:E104"/>
    <mergeCell ref="B106:C106"/>
    <mergeCell ref="B107:C107"/>
    <mergeCell ref="A108:C108"/>
    <mergeCell ref="A111:E111"/>
    <mergeCell ref="B135:C135"/>
    <mergeCell ref="B122:C122"/>
    <mergeCell ref="B123:C123"/>
    <mergeCell ref="B124:C124"/>
    <mergeCell ref="A125:D125"/>
    <mergeCell ref="A128:E128"/>
    <mergeCell ref="B130:C130"/>
    <mergeCell ref="B131:C131"/>
    <mergeCell ref="B132:C132"/>
    <mergeCell ref="B133:C133"/>
    <mergeCell ref="B134:C134"/>
    <mergeCell ref="A102:H102"/>
    <mergeCell ref="A150:D150"/>
    <mergeCell ref="B136:C136"/>
    <mergeCell ref="A137:C137"/>
    <mergeCell ref="A140:E140"/>
    <mergeCell ref="B143:D143"/>
    <mergeCell ref="B144:D144"/>
    <mergeCell ref="B145:D145"/>
    <mergeCell ref="B146:D146"/>
    <mergeCell ref="B147:D147"/>
    <mergeCell ref="A148:D148"/>
    <mergeCell ref="B149:D149"/>
    <mergeCell ref="B142:D142"/>
    <mergeCell ref="A138:H138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89"/>
  <sheetViews>
    <sheetView zoomScaleNormal="100" workbookViewId="0">
      <selection activeCell="E7" sqref="E7:F7"/>
    </sheetView>
  </sheetViews>
  <sheetFormatPr defaultRowHeight="15" x14ac:dyDescent="0.25"/>
  <cols>
    <col min="1" max="1" width="14.7109375" bestFit="1" customWidth="1"/>
    <col min="2" max="2" width="13.85546875" bestFit="1" customWidth="1"/>
    <col min="3" max="3" width="13.85546875" customWidth="1"/>
    <col min="4" max="4" width="25" bestFit="1" customWidth="1"/>
    <col min="5" max="5" width="27.5703125" customWidth="1"/>
    <col min="6" max="6" width="12.85546875" customWidth="1"/>
    <col min="7" max="7" width="17" bestFit="1" customWidth="1"/>
    <col min="9" max="9" width="14.28515625" bestFit="1" customWidth="1"/>
    <col min="10" max="10" width="15.85546875" bestFit="1" customWidth="1"/>
    <col min="11" max="11" width="20.7109375" customWidth="1"/>
  </cols>
  <sheetData>
    <row r="1" spans="1:255" s="233" customFormat="1" ht="12" x14ac:dyDescent="0.2">
      <c r="A1" s="232"/>
      <c r="B1" s="232"/>
      <c r="C1" s="232"/>
      <c r="D1" s="232"/>
      <c r="E1" s="232"/>
      <c r="F1" s="232"/>
      <c r="G1" s="232"/>
      <c r="H1" s="232"/>
      <c r="I1" s="232"/>
      <c r="J1" s="232"/>
    </row>
    <row r="2" spans="1:255" s="235" customFormat="1" ht="28.5" customHeight="1" x14ac:dyDescent="0.2">
      <c r="A2" s="463" t="s">
        <v>302</v>
      </c>
      <c r="B2" s="463"/>
      <c r="C2" s="463"/>
      <c r="D2" s="463"/>
      <c r="E2" s="463"/>
      <c r="F2" s="463"/>
      <c r="G2" s="463"/>
      <c r="H2" s="463"/>
      <c r="I2" s="463"/>
      <c r="J2" s="463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</row>
    <row r="3" spans="1:255" s="235" customFormat="1" ht="15.75" customHeight="1" x14ac:dyDescent="0.2">
      <c r="A3" s="464" t="s">
        <v>303</v>
      </c>
      <c r="B3" s="460" t="s">
        <v>304</v>
      </c>
      <c r="C3" s="460"/>
      <c r="D3" s="460"/>
      <c r="E3" s="460" t="s">
        <v>305</v>
      </c>
      <c r="F3" s="460"/>
      <c r="G3" s="460" t="s">
        <v>306</v>
      </c>
      <c r="H3" s="460"/>
      <c r="I3" s="460"/>
      <c r="J3" s="460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  <c r="HI3" s="234"/>
      <c r="HJ3" s="234"/>
      <c r="HK3" s="234"/>
      <c r="HL3" s="234"/>
      <c r="HM3" s="234"/>
      <c r="HN3" s="234"/>
      <c r="HO3" s="234"/>
      <c r="HP3" s="234"/>
      <c r="HQ3" s="234"/>
      <c r="HR3" s="234"/>
      <c r="HS3" s="234"/>
      <c r="HT3" s="234"/>
      <c r="HU3" s="234"/>
      <c r="HV3" s="234"/>
      <c r="HW3" s="234"/>
      <c r="HX3" s="234"/>
      <c r="HY3" s="234"/>
      <c r="HZ3" s="234"/>
      <c r="IA3" s="234"/>
      <c r="IB3" s="234"/>
      <c r="IC3" s="234"/>
      <c r="ID3" s="234"/>
      <c r="IE3" s="234"/>
      <c r="IF3" s="234"/>
      <c r="IG3" s="234"/>
      <c r="IH3" s="234"/>
      <c r="II3" s="234"/>
      <c r="IJ3" s="234"/>
      <c r="IK3" s="234"/>
      <c r="IL3" s="234"/>
      <c r="IM3" s="234"/>
      <c r="IN3" s="234"/>
      <c r="IO3" s="234"/>
      <c r="IP3" s="234"/>
      <c r="IQ3" s="234"/>
      <c r="IR3" s="234"/>
      <c r="IS3" s="234"/>
      <c r="IT3" s="234"/>
      <c r="IU3" s="234"/>
    </row>
    <row r="4" spans="1:255" s="235" customFormat="1" ht="15.75" customHeight="1" x14ac:dyDescent="0.2">
      <c r="A4" s="464"/>
      <c r="B4" s="460" t="s">
        <v>307</v>
      </c>
      <c r="C4" s="460"/>
      <c r="D4" s="460"/>
      <c r="E4" s="460" t="s">
        <v>308</v>
      </c>
      <c r="F4" s="460"/>
      <c r="G4" s="460" t="s">
        <v>309</v>
      </c>
      <c r="H4" s="460"/>
      <c r="I4" s="460"/>
      <c r="J4" s="460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  <c r="HI4" s="234"/>
      <c r="HJ4" s="234"/>
      <c r="HK4" s="234"/>
      <c r="HL4" s="234"/>
      <c r="HM4" s="234"/>
      <c r="HN4" s="234"/>
      <c r="HO4" s="234"/>
      <c r="HP4" s="234"/>
      <c r="HQ4" s="234"/>
      <c r="HR4" s="234"/>
      <c r="HS4" s="234"/>
      <c r="HT4" s="234"/>
      <c r="HU4" s="234"/>
      <c r="HV4" s="234"/>
      <c r="HW4" s="234"/>
      <c r="HX4" s="234"/>
      <c r="HY4" s="234"/>
      <c r="HZ4" s="234"/>
      <c r="IA4" s="234"/>
      <c r="IB4" s="234"/>
      <c r="IC4" s="234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34"/>
      <c r="IP4" s="234"/>
      <c r="IQ4" s="234"/>
      <c r="IR4" s="234"/>
      <c r="IS4" s="234"/>
      <c r="IT4" s="234"/>
      <c r="IU4" s="234"/>
    </row>
    <row r="5" spans="1:255" s="235" customFormat="1" ht="15.75" customHeight="1" x14ac:dyDescent="0.2">
      <c r="A5" s="464"/>
      <c r="B5" s="460" t="s">
        <v>310</v>
      </c>
      <c r="C5" s="460"/>
      <c r="D5" s="460"/>
      <c r="E5" s="460" t="s">
        <v>311</v>
      </c>
      <c r="F5" s="460"/>
      <c r="G5" s="460" t="s">
        <v>312</v>
      </c>
      <c r="H5" s="460"/>
      <c r="I5" s="460"/>
      <c r="J5" s="460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  <c r="IP5" s="234"/>
      <c r="IQ5" s="234"/>
      <c r="IR5" s="234"/>
      <c r="IS5" s="234"/>
      <c r="IT5" s="234"/>
      <c r="IU5" s="234"/>
    </row>
    <row r="6" spans="1:255" s="235" customFormat="1" ht="15.75" customHeight="1" x14ac:dyDescent="0.2">
      <c r="A6" s="236" t="s">
        <v>313</v>
      </c>
      <c r="B6" s="461" t="s">
        <v>314</v>
      </c>
      <c r="C6" s="461"/>
      <c r="D6" s="461"/>
      <c r="E6" s="462"/>
      <c r="F6" s="462"/>
      <c r="G6" s="462">
        <f>E6*(1/(30*800))</f>
        <v>0</v>
      </c>
      <c r="H6" s="462"/>
      <c r="I6" s="462"/>
      <c r="J6" s="462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  <c r="HI6" s="234"/>
      <c r="HJ6" s="234"/>
      <c r="HK6" s="234"/>
      <c r="HL6" s="234"/>
      <c r="HM6" s="234"/>
      <c r="HN6" s="234"/>
      <c r="HO6" s="234"/>
      <c r="HP6" s="234"/>
      <c r="HQ6" s="234"/>
      <c r="HR6" s="234"/>
      <c r="HS6" s="234"/>
      <c r="HT6" s="234"/>
      <c r="HU6" s="234"/>
      <c r="HV6" s="234"/>
      <c r="HW6" s="234"/>
      <c r="HX6" s="234"/>
      <c r="HY6" s="234"/>
      <c r="HZ6" s="234"/>
      <c r="IA6" s="234"/>
      <c r="IB6" s="234"/>
      <c r="IC6" s="234"/>
      <c r="ID6" s="234"/>
      <c r="IE6" s="234"/>
      <c r="IF6" s="234"/>
      <c r="IG6" s="234"/>
      <c r="IH6" s="234"/>
      <c r="II6" s="234"/>
      <c r="IJ6" s="234"/>
      <c r="IK6" s="234"/>
      <c r="IL6" s="234"/>
      <c r="IM6" s="234"/>
      <c r="IN6" s="234"/>
      <c r="IO6" s="234"/>
      <c r="IP6" s="234"/>
      <c r="IQ6" s="234"/>
      <c r="IR6" s="234"/>
      <c r="IS6" s="234"/>
      <c r="IT6" s="234"/>
      <c r="IU6" s="234"/>
    </row>
    <row r="7" spans="1:255" s="235" customFormat="1" ht="15.75" customHeight="1" x14ac:dyDescent="0.2">
      <c r="A7" s="236" t="s">
        <v>315</v>
      </c>
      <c r="B7" s="461" t="s">
        <v>316</v>
      </c>
      <c r="C7" s="461"/>
      <c r="D7" s="461"/>
      <c r="E7" s="462"/>
      <c r="F7" s="462"/>
      <c r="G7" s="462">
        <f>E7*(1/800)</f>
        <v>0</v>
      </c>
      <c r="H7" s="462"/>
      <c r="I7" s="462"/>
      <c r="J7" s="462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  <c r="IO7" s="234"/>
      <c r="IP7" s="234"/>
      <c r="IQ7" s="234"/>
      <c r="IR7" s="234"/>
      <c r="IS7" s="234"/>
      <c r="IT7" s="234"/>
      <c r="IU7" s="234"/>
    </row>
    <row r="8" spans="1:255" s="235" customFormat="1" ht="12" x14ac:dyDescent="0.2">
      <c r="A8" s="237" t="s">
        <v>241</v>
      </c>
      <c r="B8" s="464"/>
      <c r="C8" s="464"/>
      <c r="D8" s="464"/>
      <c r="E8" s="464"/>
      <c r="F8" s="464"/>
      <c r="G8" s="462">
        <f>G6+G7</f>
        <v>0</v>
      </c>
      <c r="H8" s="462"/>
      <c r="I8" s="462"/>
      <c r="J8" s="462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  <c r="CV8" s="234"/>
      <c r="CW8" s="234"/>
      <c r="CX8" s="234"/>
      <c r="CY8" s="234"/>
      <c r="CZ8" s="234"/>
      <c r="DA8" s="234"/>
      <c r="DB8" s="234"/>
      <c r="DC8" s="234"/>
      <c r="DD8" s="234"/>
      <c r="DE8" s="234"/>
      <c r="DF8" s="234"/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  <c r="FA8" s="234"/>
      <c r="FB8" s="234"/>
      <c r="FC8" s="234"/>
      <c r="FD8" s="234"/>
      <c r="FE8" s="234"/>
      <c r="FF8" s="234"/>
      <c r="FG8" s="234"/>
      <c r="FH8" s="234"/>
      <c r="FI8" s="234"/>
      <c r="FJ8" s="234"/>
      <c r="FK8" s="234"/>
      <c r="FL8" s="234"/>
      <c r="FM8" s="234"/>
      <c r="FN8" s="234"/>
      <c r="FO8" s="234"/>
      <c r="FP8" s="234"/>
      <c r="FQ8" s="234"/>
      <c r="FR8" s="234"/>
      <c r="FS8" s="234"/>
      <c r="FT8" s="234"/>
      <c r="FU8" s="234"/>
      <c r="FV8" s="234"/>
      <c r="FW8" s="234"/>
      <c r="FX8" s="234"/>
      <c r="FY8" s="234"/>
      <c r="FZ8" s="234"/>
      <c r="GA8" s="234"/>
      <c r="GB8" s="234"/>
      <c r="GC8" s="234"/>
      <c r="GD8" s="234"/>
      <c r="GE8" s="234"/>
      <c r="GF8" s="234"/>
      <c r="GG8" s="234"/>
      <c r="GH8" s="234"/>
      <c r="GI8" s="234"/>
      <c r="GJ8" s="234"/>
      <c r="GK8" s="234"/>
      <c r="GL8" s="234"/>
      <c r="GM8" s="234"/>
      <c r="GN8" s="234"/>
      <c r="GO8" s="234"/>
      <c r="GP8" s="234"/>
      <c r="GQ8" s="234"/>
      <c r="GR8" s="234"/>
      <c r="GS8" s="234"/>
      <c r="GT8" s="234"/>
      <c r="GU8" s="234"/>
      <c r="GV8" s="234"/>
      <c r="GW8" s="234"/>
      <c r="GX8" s="234"/>
      <c r="GY8" s="234"/>
      <c r="GZ8" s="234"/>
      <c r="HA8" s="234"/>
      <c r="HB8" s="234"/>
      <c r="HC8" s="234"/>
      <c r="HD8" s="234"/>
      <c r="HE8" s="234"/>
      <c r="HF8" s="234"/>
      <c r="HG8" s="234"/>
      <c r="HH8" s="234"/>
      <c r="HI8" s="234"/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4"/>
      <c r="IF8" s="234"/>
      <c r="IG8" s="234"/>
      <c r="IH8" s="234"/>
      <c r="II8" s="234"/>
      <c r="IJ8" s="234"/>
      <c r="IK8" s="234"/>
      <c r="IL8" s="234"/>
      <c r="IM8" s="234"/>
      <c r="IN8" s="234"/>
      <c r="IO8" s="234"/>
      <c r="IP8" s="234"/>
      <c r="IQ8" s="234"/>
      <c r="IR8" s="234"/>
      <c r="IS8" s="234"/>
      <c r="IT8" s="234"/>
      <c r="IU8" s="234"/>
    </row>
    <row r="9" spans="1:255" s="235" customFormat="1" ht="12" x14ac:dyDescent="0.2">
      <c r="A9" s="465"/>
      <c r="B9" s="465"/>
      <c r="C9" s="465"/>
      <c r="D9" s="465"/>
      <c r="E9" s="465"/>
      <c r="F9" s="465"/>
      <c r="G9" s="465"/>
      <c r="H9" s="465"/>
      <c r="I9" s="465"/>
      <c r="J9" s="465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  <c r="IP9" s="234"/>
      <c r="IQ9" s="234"/>
      <c r="IR9" s="234"/>
      <c r="IS9" s="234"/>
      <c r="IT9" s="234"/>
      <c r="IU9" s="234"/>
    </row>
    <row r="10" spans="1:255" s="235" customFormat="1" ht="12.75" customHeight="1" x14ac:dyDescent="0.2">
      <c r="A10" s="464" t="s">
        <v>317</v>
      </c>
      <c r="B10" s="464"/>
      <c r="C10" s="464"/>
      <c r="D10" s="464"/>
      <c r="E10" s="464"/>
      <c r="F10" s="464"/>
      <c r="G10" s="464"/>
      <c r="H10" s="464"/>
      <c r="I10" s="464"/>
      <c r="J10" s="46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  <c r="II10" s="234"/>
      <c r="IJ10" s="234"/>
      <c r="IK10" s="234"/>
      <c r="IL10" s="234"/>
      <c r="IM10" s="234"/>
      <c r="IN10" s="234"/>
      <c r="IO10" s="234"/>
      <c r="IP10" s="234"/>
      <c r="IQ10" s="234"/>
      <c r="IR10" s="234"/>
      <c r="IS10" s="234"/>
      <c r="IT10" s="234"/>
      <c r="IU10" s="234"/>
    </row>
    <row r="11" spans="1:255" s="235" customFormat="1" ht="15.75" customHeight="1" x14ac:dyDescent="0.2">
      <c r="A11" s="464" t="s">
        <v>303</v>
      </c>
      <c r="B11" s="460" t="s">
        <v>304</v>
      </c>
      <c r="C11" s="460"/>
      <c r="D11" s="460"/>
      <c r="E11" s="460" t="s">
        <v>305</v>
      </c>
      <c r="F11" s="460"/>
      <c r="G11" s="460" t="s">
        <v>306</v>
      </c>
      <c r="H11" s="460"/>
      <c r="I11" s="460"/>
      <c r="J11" s="460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  <c r="IO11" s="234"/>
      <c r="IP11" s="234"/>
      <c r="IQ11" s="234"/>
      <c r="IR11" s="234"/>
      <c r="IS11" s="234"/>
      <c r="IT11" s="234"/>
      <c r="IU11" s="234"/>
    </row>
    <row r="12" spans="1:255" s="235" customFormat="1" ht="15.75" customHeight="1" x14ac:dyDescent="0.2">
      <c r="A12" s="464"/>
      <c r="B12" s="460" t="s">
        <v>307</v>
      </c>
      <c r="C12" s="460"/>
      <c r="D12" s="460"/>
      <c r="E12" s="460" t="s">
        <v>308</v>
      </c>
      <c r="F12" s="460"/>
      <c r="G12" s="460" t="s">
        <v>309</v>
      </c>
      <c r="H12" s="460"/>
      <c r="I12" s="460"/>
      <c r="J12" s="460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</row>
    <row r="13" spans="1:255" s="235" customFormat="1" ht="15.75" customHeight="1" x14ac:dyDescent="0.2">
      <c r="A13" s="464"/>
      <c r="B13" s="460" t="s">
        <v>310</v>
      </c>
      <c r="C13" s="460"/>
      <c r="D13" s="460"/>
      <c r="E13" s="460" t="s">
        <v>311</v>
      </c>
      <c r="F13" s="460"/>
      <c r="G13" s="460" t="s">
        <v>312</v>
      </c>
      <c r="H13" s="460"/>
      <c r="I13" s="460"/>
      <c r="J13" s="460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</row>
    <row r="14" spans="1:255" s="235" customFormat="1" ht="15.75" customHeight="1" x14ac:dyDescent="0.2">
      <c r="A14" s="236" t="s">
        <v>313</v>
      </c>
      <c r="B14" s="461" t="s">
        <v>314</v>
      </c>
      <c r="C14" s="461"/>
      <c r="D14" s="461"/>
      <c r="E14" s="462">
        <f>E6</f>
        <v>0</v>
      </c>
      <c r="F14" s="462"/>
      <c r="G14" s="462">
        <f>E14*(1/(30*800))</f>
        <v>0</v>
      </c>
      <c r="H14" s="462"/>
      <c r="I14" s="462"/>
      <c r="J14" s="462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</row>
    <row r="15" spans="1:255" s="235" customFormat="1" ht="15.75" customHeight="1" x14ac:dyDescent="0.2">
      <c r="A15" s="236" t="s">
        <v>315</v>
      </c>
      <c r="B15" s="461" t="s">
        <v>316</v>
      </c>
      <c r="C15" s="461"/>
      <c r="D15" s="461"/>
      <c r="E15" s="462">
        <f>E7</f>
        <v>0</v>
      </c>
      <c r="F15" s="462"/>
      <c r="G15" s="462">
        <f>E15*(1/800)</f>
        <v>0</v>
      </c>
      <c r="H15" s="462"/>
      <c r="I15" s="462"/>
      <c r="J15" s="462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</row>
    <row r="16" spans="1:255" s="235" customFormat="1" ht="12" x14ac:dyDescent="0.2">
      <c r="A16" s="237" t="s">
        <v>241</v>
      </c>
      <c r="B16" s="237"/>
      <c r="C16" s="237"/>
      <c r="D16" s="237"/>
      <c r="E16" s="237"/>
      <c r="F16" s="237"/>
      <c r="G16" s="462">
        <f>G14+G15</f>
        <v>0</v>
      </c>
      <c r="H16" s="462"/>
      <c r="I16" s="462"/>
      <c r="J16" s="462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</row>
    <row r="17" spans="1:255" s="235" customFormat="1" ht="12" x14ac:dyDescent="0.2">
      <c r="A17" s="465"/>
      <c r="B17" s="465"/>
      <c r="C17" s="465"/>
      <c r="D17" s="465"/>
      <c r="E17" s="465"/>
      <c r="F17" s="465"/>
      <c r="G17" s="465"/>
      <c r="H17" s="465"/>
      <c r="I17" s="465"/>
      <c r="J17" s="465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4"/>
      <c r="DR17" s="234"/>
      <c r="DS17" s="234"/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4"/>
      <c r="EE17" s="234"/>
      <c r="EF17" s="234"/>
      <c r="EG17" s="234"/>
      <c r="EH17" s="234"/>
      <c r="EI17" s="234"/>
      <c r="EJ17" s="234"/>
      <c r="EK17" s="234"/>
      <c r="EL17" s="234"/>
      <c r="EM17" s="234"/>
      <c r="EN17" s="234"/>
      <c r="EO17" s="234"/>
      <c r="EP17" s="234"/>
      <c r="EQ17" s="234"/>
      <c r="ER17" s="234"/>
      <c r="ES17" s="234"/>
      <c r="ET17" s="234"/>
      <c r="EU17" s="234"/>
      <c r="EV17" s="234"/>
      <c r="EW17" s="234"/>
      <c r="EX17" s="234"/>
      <c r="EY17" s="234"/>
      <c r="EZ17" s="234"/>
      <c r="FA17" s="234"/>
      <c r="FB17" s="234"/>
      <c r="FC17" s="234"/>
      <c r="FD17" s="234"/>
      <c r="FE17" s="234"/>
      <c r="FF17" s="234"/>
      <c r="FG17" s="234"/>
      <c r="FH17" s="234"/>
      <c r="FI17" s="234"/>
      <c r="FJ17" s="234"/>
      <c r="FK17" s="234"/>
      <c r="FL17" s="234"/>
      <c r="FM17" s="234"/>
      <c r="FN17" s="234"/>
      <c r="FO17" s="234"/>
      <c r="FP17" s="234"/>
      <c r="FQ17" s="234"/>
      <c r="FR17" s="234"/>
      <c r="FS17" s="234"/>
      <c r="FT17" s="234"/>
      <c r="FU17" s="234"/>
      <c r="FV17" s="234"/>
      <c r="FW17" s="234"/>
      <c r="FX17" s="234"/>
      <c r="FY17" s="234"/>
      <c r="FZ17" s="234"/>
      <c r="GA17" s="234"/>
      <c r="GB17" s="234"/>
      <c r="GC17" s="234"/>
      <c r="GD17" s="234"/>
      <c r="GE17" s="234"/>
      <c r="GF17" s="234"/>
      <c r="GG17" s="234"/>
      <c r="GH17" s="234"/>
      <c r="GI17" s="234"/>
      <c r="GJ17" s="234"/>
      <c r="GK17" s="234"/>
      <c r="GL17" s="234"/>
      <c r="GM17" s="234"/>
      <c r="GN17" s="234"/>
      <c r="GO17" s="234"/>
      <c r="GP17" s="234"/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  <c r="ID17" s="234"/>
      <c r="IE17" s="234"/>
      <c r="IF17" s="234"/>
      <c r="IG17" s="234"/>
      <c r="IH17" s="234"/>
      <c r="II17" s="234"/>
      <c r="IJ17" s="234"/>
      <c r="IK17" s="234"/>
      <c r="IL17" s="234"/>
      <c r="IM17" s="234"/>
      <c r="IN17" s="234"/>
      <c r="IO17" s="234"/>
      <c r="IP17" s="234"/>
      <c r="IQ17" s="234"/>
      <c r="IR17" s="234"/>
      <c r="IS17" s="234"/>
      <c r="IT17" s="234"/>
      <c r="IU17" s="234"/>
    </row>
    <row r="18" spans="1:255" s="235" customFormat="1" ht="12.75" customHeight="1" x14ac:dyDescent="0.2">
      <c r="A18" s="464" t="s">
        <v>318</v>
      </c>
      <c r="B18" s="464"/>
      <c r="C18" s="464"/>
      <c r="D18" s="464"/>
      <c r="E18" s="464"/>
      <c r="F18" s="464"/>
      <c r="G18" s="464"/>
      <c r="H18" s="464"/>
      <c r="I18" s="464"/>
      <c r="J18" s="46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4"/>
      <c r="EF18" s="234"/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4"/>
      <c r="ES18" s="234"/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4"/>
      <c r="FF18" s="234"/>
      <c r="FG18" s="234"/>
      <c r="FH18" s="234"/>
      <c r="FI18" s="234"/>
      <c r="FJ18" s="234"/>
      <c r="FK18" s="234"/>
      <c r="FL18" s="234"/>
      <c r="FM18" s="234"/>
      <c r="FN18" s="234"/>
      <c r="FO18" s="234"/>
      <c r="FP18" s="234"/>
      <c r="FQ18" s="234"/>
      <c r="FR18" s="234"/>
      <c r="FS18" s="234"/>
      <c r="FT18" s="234"/>
      <c r="FU18" s="234"/>
      <c r="FV18" s="234"/>
      <c r="FW18" s="234"/>
      <c r="FX18" s="234"/>
      <c r="FY18" s="234"/>
      <c r="FZ18" s="234"/>
      <c r="GA18" s="234"/>
      <c r="GB18" s="234"/>
      <c r="GC18" s="234"/>
      <c r="GD18" s="234"/>
      <c r="GE18" s="234"/>
      <c r="GF18" s="234"/>
      <c r="GG18" s="234"/>
      <c r="GH18" s="234"/>
      <c r="GI18" s="234"/>
      <c r="GJ18" s="234"/>
      <c r="GK18" s="234"/>
      <c r="GL18" s="234"/>
      <c r="GM18" s="234"/>
      <c r="GN18" s="234"/>
      <c r="GO18" s="234"/>
      <c r="GP18" s="234"/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  <c r="ID18" s="234"/>
      <c r="IE18" s="234"/>
      <c r="IF18" s="234"/>
      <c r="IG18" s="234"/>
      <c r="IH18" s="234"/>
      <c r="II18" s="234"/>
      <c r="IJ18" s="234"/>
      <c r="IK18" s="234"/>
      <c r="IL18" s="234"/>
      <c r="IM18" s="234"/>
      <c r="IN18" s="234"/>
      <c r="IO18" s="234"/>
      <c r="IP18" s="234"/>
      <c r="IQ18" s="234"/>
      <c r="IR18" s="234"/>
      <c r="IS18" s="234"/>
      <c r="IT18" s="234"/>
      <c r="IU18" s="234"/>
    </row>
    <row r="19" spans="1:255" s="235" customFormat="1" ht="15.75" customHeight="1" x14ac:dyDescent="0.2">
      <c r="A19" s="464" t="s">
        <v>303</v>
      </c>
      <c r="B19" s="460" t="s">
        <v>304</v>
      </c>
      <c r="C19" s="460"/>
      <c r="D19" s="460"/>
      <c r="E19" s="460" t="s">
        <v>305</v>
      </c>
      <c r="F19" s="460"/>
      <c r="G19" s="460" t="s">
        <v>306</v>
      </c>
      <c r="H19" s="460"/>
      <c r="I19" s="460"/>
      <c r="J19" s="460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234"/>
      <c r="DS19" s="234"/>
      <c r="DT19" s="234"/>
      <c r="DU19" s="234"/>
      <c r="DV19" s="234"/>
      <c r="DW19" s="234"/>
      <c r="DX19" s="234"/>
      <c r="DY19" s="234"/>
      <c r="DZ19" s="234"/>
      <c r="EA19" s="234"/>
      <c r="EB19" s="234"/>
      <c r="EC19" s="234"/>
      <c r="ED19" s="234"/>
      <c r="EE19" s="234"/>
      <c r="EF19" s="234"/>
      <c r="EG19" s="234"/>
      <c r="EH19" s="234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234"/>
      <c r="EU19" s="234"/>
      <c r="EV19" s="234"/>
      <c r="EW19" s="234"/>
      <c r="EX19" s="234"/>
      <c r="EY19" s="234"/>
      <c r="EZ19" s="234"/>
      <c r="FA19" s="234"/>
      <c r="FB19" s="234"/>
      <c r="FC19" s="234"/>
      <c r="FD19" s="234"/>
      <c r="FE19" s="234"/>
      <c r="FF19" s="234"/>
      <c r="FG19" s="234"/>
      <c r="FH19" s="234"/>
      <c r="FI19" s="234"/>
      <c r="FJ19" s="234"/>
      <c r="FK19" s="234"/>
      <c r="FL19" s="234"/>
      <c r="FM19" s="234"/>
      <c r="FN19" s="234"/>
      <c r="FO19" s="234"/>
      <c r="FP19" s="234"/>
      <c r="FQ19" s="234"/>
      <c r="FR19" s="234"/>
      <c r="FS19" s="234"/>
      <c r="FT19" s="234"/>
      <c r="FU19" s="234"/>
      <c r="FV19" s="234"/>
      <c r="FW19" s="234"/>
      <c r="FX19" s="234"/>
      <c r="FY19" s="234"/>
      <c r="FZ19" s="234"/>
      <c r="GA19" s="234"/>
      <c r="GB19" s="234"/>
      <c r="GC19" s="234"/>
      <c r="GD19" s="234"/>
      <c r="GE19" s="234"/>
      <c r="GF19" s="234"/>
      <c r="GG19" s="234"/>
      <c r="GH19" s="234"/>
      <c r="GI19" s="234"/>
      <c r="GJ19" s="234"/>
      <c r="GK19" s="234"/>
      <c r="GL19" s="234"/>
      <c r="GM19" s="234"/>
      <c r="GN19" s="234"/>
      <c r="GO19" s="234"/>
      <c r="GP19" s="234"/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  <c r="ID19" s="234"/>
      <c r="IE19" s="234"/>
      <c r="IF19" s="234"/>
      <c r="IG19" s="234"/>
      <c r="IH19" s="234"/>
      <c r="II19" s="234"/>
      <c r="IJ19" s="234"/>
      <c r="IK19" s="234"/>
      <c r="IL19" s="234"/>
      <c r="IM19" s="234"/>
      <c r="IN19" s="234"/>
      <c r="IO19" s="234"/>
      <c r="IP19" s="234"/>
      <c r="IQ19" s="234"/>
      <c r="IR19" s="234"/>
      <c r="IS19" s="234"/>
      <c r="IT19" s="234"/>
      <c r="IU19" s="234"/>
    </row>
    <row r="20" spans="1:255" s="235" customFormat="1" ht="15.75" customHeight="1" x14ac:dyDescent="0.2">
      <c r="A20" s="464"/>
      <c r="B20" s="460" t="s">
        <v>307</v>
      </c>
      <c r="C20" s="460"/>
      <c r="D20" s="460"/>
      <c r="E20" s="460" t="s">
        <v>308</v>
      </c>
      <c r="F20" s="460"/>
      <c r="G20" s="460" t="s">
        <v>309</v>
      </c>
      <c r="H20" s="460"/>
      <c r="I20" s="460"/>
      <c r="J20" s="460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234"/>
      <c r="FE20" s="234"/>
      <c r="FF20" s="234"/>
      <c r="FG20" s="234"/>
      <c r="FH20" s="234"/>
      <c r="FI20" s="234"/>
      <c r="FJ20" s="234"/>
      <c r="FK20" s="234"/>
      <c r="FL20" s="234"/>
      <c r="FM20" s="234"/>
      <c r="FN20" s="234"/>
      <c r="FO20" s="234"/>
      <c r="FP20" s="234"/>
      <c r="FQ20" s="234"/>
      <c r="FR20" s="234"/>
      <c r="FS20" s="234"/>
      <c r="FT20" s="234"/>
      <c r="FU20" s="234"/>
      <c r="FV20" s="234"/>
      <c r="FW20" s="234"/>
      <c r="FX20" s="234"/>
      <c r="FY20" s="234"/>
      <c r="FZ20" s="234"/>
      <c r="GA20" s="234"/>
      <c r="GB20" s="234"/>
      <c r="GC20" s="234"/>
      <c r="GD20" s="234"/>
      <c r="GE20" s="234"/>
      <c r="GF20" s="234"/>
      <c r="GG20" s="234"/>
      <c r="GH20" s="234"/>
      <c r="GI20" s="234"/>
      <c r="GJ20" s="234"/>
      <c r="GK20" s="234"/>
      <c r="GL20" s="234"/>
      <c r="GM20" s="234"/>
      <c r="GN20" s="234"/>
      <c r="GO20" s="234"/>
      <c r="GP20" s="234"/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4"/>
      <c r="HQ20" s="234"/>
      <c r="HR20" s="234"/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  <c r="ID20" s="234"/>
      <c r="IE20" s="234"/>
      <c r="IF20" s="234"/>
      <c r="IG20" s="234"/>
      <c r="IH20" s="234"/>
      <c r="II20" s="234"/>
      <c r="IJ20" s="234"/>
      <c r="IK20" s="234"/>
      <c r="IL20" s="234"/>
      <c r="IM20" s="234"/>
      <c r="IN20" s="234"/>
      <c r="IO20" s="234"/>
      <c r="IP20" s="234"/>
      <c r="IQ20" s="234"/>
      <c r="IR20" s="234"/>
      <c r="IS20" s="234"/>
      <c r="IT20" s="234"/>
      <c r="IU20" s="234"/>
    </row>
    <row r="21" spans="1:255" s="235" customFormat="1" ht="15.75" customHeight="1" x14ac:dyDescent="0.2">
      <c r="A21" s="464"/>
      <c r="B21" s="460" t="s">
        <v>310</v>
      </c>
      <c r="C21" s="460"/>
      <c r="D21" s="460"/>
      <c r="E21" s="460" t="s">
        <v>311</v>
      </c>
      <c r="F21" s="460"/>
      <c r="G21" s="460" t="s">
        <v>312</v>
      </c>
      <c r="H21" s="460"/>
      <c r="I21" s="460"/>
      <c r="J21" s="460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4"/>
      <c r="DZ21" s="234"/>
      <c r="EA21" s="234"/>
      <c r="EB21" s="234"/>
      <c r="EC21" s="234"/>
      <c r="ED21" s="234"/>
      <c r="EE21" s="234"/>
      <c r="EF21" s="234"/>
      <c r="EG21" s="234"/>
      <c r="EH21" s="234"/>
      <c r="EI21" s="234"/>
      <c r="EJ21" s="234"/>
      <c r="EK21" s="234"/>
      <c r="EL21" s="234"/>
      <c r="EM21" s="234"/>
      <c r="EN21" s="234"/>
      <c r="EO21" s="234"/>
      <c r="EP21" s="234"/>
      <c r="EQ21" s="234"/>
      <c r="ER21" s="234"/>
      <c r="ES21" s="234"/>
      <c r="ET21" s="234"/>
      <c r="EU21" s="234"/>
      <c r="EV21" s="234"/>
      <c r="EW21" s="234"/>
      <c r="EX21" s="234"/>
      <c r="EY21" s="234"/>
      <c r="EZ21" s="234"/>
      <c r="FA21" s="234"/>
      <c r="FB21" s="234"/>
      <c r="FC21" s="234"/>
      <c r="FD21" s="234"/>
      <c r="FE21" s="234"/>
      <c r="FF21" s="234"/>
      <c r="FG21" s="234"/>
      <c r="FH21" s="234"/>
      <c r="FI21" s="234"/>
      <c r="FJ21" s="234"/>
      <c r="FK21" s="234"/>
      <c r="FL21" s="234"/>
      <c r="FM21" s="234"/>
      <c r="FN21" s="234"/>
      <c r="FO21" s="234"/>
      <c r="FP21" s="234"/>
      <c r="FQ21" s="234"/>
      <c r="FR21" s="234"/>
      <c r="FS21" s="234"/>
      <c r="FT21" s="234"/>
      <c r="FU21" s="234"/>
      <c r="FV21" s="234"/>
      <c r="FW21" s="234"/>
      <c r="FX21" s="234"/>
      <c r="FY21" s="234"/>
      <c r="FZ21" s="234"/>
      <c r="GA21" s="234"/>
      <c r="GB21" s="234"/>
      <c r="GC21" s="234"/>
      <c r="GD21" s="234"/>
      <c r="GE21" s="234"/>
      <c r="GF21" s="234"/>
      <c r="GG21" s="234"/>
      <c r="GH21" s="234"/>
      <c r="GI21" s="234"/>
      <c r="GJ21" s="234"/>
      <c r="GK21" s="234"/>
      <c r="GL21" s="234"/>
      <c r="GM21" s="234"/>
      <c r="GN21" s="234"/>
      <c r="GO21" s="234"/>
      <c r="GP21" s="234"/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  <c r="ID21" s="234"/>
      <c r="IE21" s="234"/>
      <c r="IF21" s="234"/>
      <c r="IG21" s="234"/>
      <c r="IH21" s="234"/>
      <c r="II21" s="234"/>
      <c r="IJ21" s="234"/>
      <c r="IK21" s="234"/>
      <c r="IL21" s="234"/>
      <c r="IM21" s="234"/>
      <c r="IN21" s="234"/>
      <c r="IO21" s="234"/>
      <c r="IP21" s="234"/>
      <c r="IQ21" s="234"/>
      <c r="IR21" s="234"/>
      <c r="IS21" s="234"/>
      <c r="IT21" s="234"/>
      <c r="IU21" s="234"/>
    </row>
    <row r="22" spans="1:255" s="235" customFormat="1" ht="15.75" customHeight="1" x14ac:dyDescent="0.2">
      <c r="A22" s="236" t="s">
        <v>313</v>
      </c>
      <c r="B22" s="461" t="s">
        <v>319</v>
      </c>
      <c r="C22" s="461"/>
      <c r="D22" s="461"/>
      <c r="E22" s="462">
        <f>E6</f>
        <v>0</v>
      </c>
      <c r="F22" s="462"/>
      <c r="G22" s="462">
        <f>E22*(1/(30*200))</f>
        <v>0</v>
      </c>
      <c r="H22" s="462"/>
      <c r="I22" s="462"/>
      <c r="J22" s="462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  <c r="BZ22" s="234"/>
      <c r="CA22" s="234"/>
      <c r="CB22" s="234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4"/>
      <c r="DL22" s="234"/>
      <c r="DM22" s="234"/>
      <c r="DN22" s="234"/>
      <c r="DO22" s="234"/>
      <c r="DP22" s="234"/>
      <c r="DQ22" s="234"/>
      <c r="DR22" s="234"/>
      <c r="DS22" s="234"/>
      <c r="DT22" s="234"/>
      <c r="DU22" s="234"/>
      <c r="DV22" s="234"/>
      <c r="DW22" s="234"/>
      <c r="DX22" s="234"/>
      <c r="DY22" s="234"/>
      <c r="DZ22" s="234"/>
      <c r="EA22" s="234"/>
      <c r="EB22" s="234"/>
      <c r="EC22" s="234"/>
      <c r="ED22" s="234"/>
      <c r="EE22" s="234"/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4"/>
      <c r="EQ22" s="234"/>
      <c r="ER22" s="234"/>
      <c r="ES22" s="234"/>
      <c r="ET22" s="234"/>
      <c r="EU22" s="234"/>
      <c r="EV22" s="234"/>
      <c r="EW22" s="234"/>
      <c r="EX22" s="234"/>
      <c r="EY22" s="234"/>
      <c r="EZ22" s="234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/>
      <c r="FM22" s="234"/>
      <c r="FN22" s="234"/>
      <c r="FO22" s="234"/>
      <c r="FP22" s="234"/>
      <c r="FQ22" s="234"/>
      <c r="FR22" s="234"/>
      <c r="FS22" s="234"/>
      <c r="FT22" s="234"/>
      <c r="FU22" s="234"/>
      <c r="FV22" s="234"/>
      <c r="FW22" s="234"/>
      <c r="FX22" s="234"/>
      <c r="FY22" s="234"/>
      <c r="FZ22" s="234"/>
      <c r="GA22" s="234"/>
      <c r="GB22" s="234"/>
      <c r="GC22" s="234"/>
      <c r="GD22" s="234"/>
      <c r="GE22" s="234"/>
      <c r="GF22" s="234"/>
      <c r="GG22" s="234"/>
      <c r="GH22" s="234"/>
      <c r="GI22" s="234"/>
      <c r="GJ22" s="234"/>
      <c r="GK22" s="234"/>
      <c r="GL22" s="234"/>
      <c r="GM22" s="234"/>
      <c r="GN22" s="234"/>
      <c r="GO22" s="234"/>
      <c r="GP22" s="234"/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  <c r="ID22" s="234"/>
      <c r="IE22" s="234"/>
      <c r="IF22" s="234"/>
      <c r="IG22" s="234"/>
      <c r="IH22" s="234"/>
      <c r="II22" s="234"/>
      <c r="IJ22" s="234"/>
      <c r="IK22" s="234"/>
      <c r="IL22" s="234"/>
      <c r="IM22" s="234"/>
      <c r="IN22" s="234"/>
      <c r="IO22" s="234"/>
      <c r="IP22" s="234"/>
      <c r="IQ22" s="234"/>
      <c r="IR22" s="234"/>
      <c r="IS22" s="234"/>
      <c r="IT22" s="234"/>
      <c r="IU22" s="234"/>
    </row>
    <row r="23" spans="1:255" s="235" customFormat="1" ht="15.75" customHeight="1" x14ac:dyDescent="0.2">
      <c r="A23" s="236" t="s">
        <v>315</v>
      </c>
      <c r="B23" s="461" t="s">
        <v>320</v>
      </c>
      <c r="C23" s="461"/>
      <c r="D23" s="461"/>
      <c r="E23" s="462">
        <f>E7</f>
        <v>0</v>
      </c>
      <c r="F23" s="462"/>
      <c r="G23" s="462" t="e">
        <f>(1/(E23)*F73)</f>
        <v>#DIV/0!</v>
      </c>
      <c r="H23" s="462"/>
      <c r="I23" s="462"/>
      <c r="J23" s="462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4"/>
      <c r="FH23" s="234"/>
      <c r="FI23" s="234"/>
      <c r="FJ23" s="234"/>
      <c r="FK23" s="234"/>
      <c r="FL23" s="234"/>
      <c r="FM23" s="234"/>
      <c r="FN23" s="234"/>
      <c r="FO23" s="234"/>
      <c r="FP23" s="234"/>
      <c r="FQ23" s="234"/>
      <c r="FR23" s="234"/>
      <c r="FS23" s="234"/>
      <c r="FT23" s="234"/>
      <c r="FU23" s="234"/>
      <c r="FV23" s="234"/>
      <c r="FW23" s="234"/>
      <c r="FX23" s="234"/>
      <c r="FY23" s="234"/>
      <c r="FZ23" s="234"/>
      <c r="GA23" s="234"/>
      <c r="GB23" s="234"/>
      <c r="GC23" s="234"/>
      <c r="GD23" s="234"/>
      <c r="GE23" s="234"/>
      <c r="GF23" s="234"/>
      <c r="GG23" s="234"/>
      <c r="GH23" s="234"/>
      <c r="GI23" s="234"/>
      <c r="GJ23" s="234"/>
      <c r="GK23" s="234"/>
      <c r="GL23" s="234"/>
      <c r="GM23" s="234"/>
      <c r="GN23" s="234"/>
      <c r="GO23" s="234"/>
      <c r="GP23" s="234"/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  <c r="ID23" s="234"/>
      <c r="IE23" s="234"/>
      <c r="IF23" s="234"/>
      <c r="IG23" s="234"/>
      <c r="IH23" s="234"/>
      <c r="II23" s="234"/>
      <c r="IJ23" s="234"/>
      <c r="IK23" s="234"/>
      <c r="IL23" s="234"/>
      <c r="IM23" s="234"/>
      <c r="IN23" s="234"/>
      <c r="IO23" s="234"/>
      <c r="IP23" s="234"/>
      <c r="IQ23" s="234"/>
      <c r="IR23" s="234"/>
      <c r="IS23" s="234"/>
      <c r="IT23" s="234"/>
      <c r="IU23" s="234"/>
    </row>
    <row r="24" spans="1:255" s="235" customFormat="1" ht="12" x14ac:dyDescent="0.2">
      <c r="A24" s="237" t="s">
        <v>241</v>
      </c>
      <c r="B24" s="464"/>
      <c r="C24" s="464"/>
      <c r="D24" s="464"/>
      <c r="E24" s="464"/>
      <c r="F24" s="464"/>
      <c r="G24" s="466" t="e">
        <f>G22+G23</f>
        <v>#DIV/0!</v>
      </c>
      <c r="H24" s="462"/>
      <c r="I24" s="462"/>
      <c r="J24" s="462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  <c r="ER24" s="234"/>
      <c r="ES24" s="234"/>
      <c r="ET24" s="234"/>
      <c r="EU24" s="234"/>
      <c r="EV24" s="234"/>
      <c r="EW24" s="234"/>
      <c r="EX24" s="234"/>
      <c r="EY24" s="234"/>
      <c r="EZ24" s="234"/>
      <c r="FA24" s="234"/>
      <c r="FB24" s="234"/>
      <c r="FC24" s="234"/>
      <c r="FD24" s="234"/>
      <c r="FE24" s="234"/>
      <c r="FF24" s="234"/>
      <c r="FG24" s="234"/>
      <c r="FH24" s="234"/>
      <c r="FI24" s="234"/>
      <c r="FJ24" s="234"/>
      <c r="FK24" s="234"/>
      <c r="FL24" s="234"/>
      <c r="FM24" s="234"/>
      <c r="FN24" s="234"/>
      <c r="FO24" s="234"/>
      <c r="FP24" s="234"/>
      <c r="FQ24" s="234"/>
      <c r="FR24" s="234"/>
      <c r="FS24" s="234"/>
      <c r="FT24" s="234"/>
      <c r="FU24" s="234"/>
      <c r="FV24" s="234"/>
      <c r="FW24" s="234"/>
      <c r="FX24" s="234"/>
      <c r="FY24" s="234"/>
      <c r="FZ24" s="234"/>
      <c r="GA24" s="234"/>
      <c r="GB24" s="234"/>
      <c r="GC24" s="234"/>
      <c r="GD24" s="234"/>
      <c r="GE24" s="234"/>
      <c r="GF24" s="234"/>
      <c r="GG24" s="234"/>
      <c r="GH24" s="234"/>
      <c r="GI24" s="234"/>
      <c r="GJ24" s="234"/>
      <c r="GK24" s="234"/>
      <c r="GL24" s="234"/>
      <c r="GM24" s="234"/>
      <c r="GN24" s="234"/>
      <c r="GO24" s="234"/>
      <c r="GP24" s="234"/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  <c r="ID24" s="234"/>
      <c r="IE24" s="234"/>
      <c r="IF24" s="234"/>
      <c r="IG24" s="234"/>
      <c r="IH24" s="234"/>
      <c r="II24" s="234"/>
      <c r="IJ24" s="234"/>
      <c r="IK24" s="234"/>
      <c r="IL24" s="234"/>
      <c r="IM24" s="234"/>
      <c r="IN24" s="234"/>
      <c r="IO24" s="234"/>
      <c r="IP24" s="234"/>
      <c r="IQ24" s="234"/>
      <c r="IR24" s="234"/>
      <c r="IS24" s="234"/>
      <c r="IT24" s="234"/>
      <c r="IU24" s="234"/>
    </row>
    <row r="25" spans="1:255" s="235" customFormat="1" ht="12" x14ac:dyDescent="0.2">
      <c r="A25" s="465"/>
      <c r="B25" s="465"/>
      <c r="C25" s="465"/>
      <c r="D25" s="465"/>
      <c r="E25" s="465"/>
      <c r="F25" s="465"/>
      <c r="G25" s="465"/>
      <c r="H25" s="465"/>
      <c r="I25" s="465"/>
      <c r="J25" s="465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4"/>
      <c r="EZ25" s="234"/>
      <c r="FA25" s="234"/>
      <c r="FB25" s="234"/>
      <c r="FC25" s="234"/>
      <c r="FD25" s="234"/>
      <c r="FE25" s="234"/>
      <c r="FF25" s="234"/>
      <c r="FG25" s="234"/>
      <c r="FH25" s="234"/>
      <c r="FI25" s="234"/>
      <c r="FJ25" s="234"/>
      <c r="FK25" s="234"/>
      <c r="FL25" s="234"/>
      <c r="FM25" s="234"/>
      <c r="FN25" s="234"/>
      <c r="FO25" s="234"/>
      <c r="FP25" s="234"/>
      <c r="FQ25" s="234"/>
      <c r="FR25" s="234"/>
      <c r="FS25" s="234"/>
      <c r="FT25" s="234"/>
      <c r="FU25" s="234"/>
      <c r="FV25" s="234"/>
      <c r="FW25" s="234"/>
      <c r="FX25" s="234"/>
      <c r="FY25" s="234"/>
      <c r="FZ25" s="234"/>
      <c r="GA25" s="234"/>
      <c r="GB25" s="234"/>
      <c r="GC25" s="234"/>
      <c r="GD25" s="234"/>
      <c r="GE25" s="234"/>
      <c r="GF25" s="234"/>
      <c r="GG25" s="234"/>
      <c r="GH25" s="234"/>
      <c r="GI25" s="234"/>
      <c r="GJ25" s="234"/>
      <c r="GK25" s="234"/>
      <c r="GL25" s="234"/>
      <c r="GM25" s="234"/>
      <c r="GN25" s="234"/>
      <c r="GO25" s="234"/>
      <c r="GP25" s="234"/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  <c r="ID25" s="234"/>
      <c r="IE25" s="234"/>
      <c r="IF25" s="234"/>
      <c r="IG25" s="234"/>
      <c r="IH25" s="234"/>
      <c r="II25" s="234"/>
      <c r="IJ25" s="234"/>
      <c r="IK25" s="234"/>
      <c r="IL25" s="234"/>
      <c r="IM25" s="234"/>
      <c r="IN25" s="234"/>
      <c r="IO25" s="234"/>
      <c r="IP25" s="234"/>
      <c r="IQ25" s="234"/>
      <c r="IR25" s="234"/>
      <c r="IS25" s="234"/>
      <c r="IT25" s="234"/>
      <c r="IU25" s="234"/>
    </row>
    <row r="26" spans="1:255" s="235" customFormat="1" ht="15.75" customHeight="1" x14ac:dyDescent="0.2">
      <c r="A26" s="464" t="s">
        <v>321</v>
      </c>
      <c r="B26" s="464"/>
      <c r="C26" s="464"/>
      <c r="D26" s="464"/>
      <c r="E26" s="464"/>
      <c r="F26" s="464"/>
      <c r="G26" s="464"/>
      <c r="H26" s="464"/>
      <c r="I26" s="464"/>
      <c r="J26" s="46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4"/>
      <c r="DV26" s="234"/>
      <c r="DW26" s="234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34"/>
      <c r="EL26" s="234"/>
      <c r="EM26" s="234"/>
      <c r="EN26" s="234"/>
      <c r="EO26" s="234"/>
      <c r="EP26" s="234"/>
      <c r="EQ26" s="234"/>
      <c r="ER26" s="234"/>
      <c r="ES26" s="234"/>
      <c r="ET26" s="234"/>
      <c r="EU26" s="234"/>
      <c r="EV26" s="234"/>
      <c r="EW26" s="234"/>
      <c r="EX26" s="234"/>
      <c r="EY26" s="234"/>
      <c r="EZ26" s="234"/>
      <c r="FA26" s="234"/>
      <c r="FB26" s="234"/>
      <c r="FC26" s="234"/>
      <c r="FD26" s="234"/>
      <c r="FE26" s="234"/>
      <c r="FF26" s="234"/>
      <c r="FG26" s="234"/>
      <c r="FH26" s="234"/>
      <c r="FI26" s="234"/>
      <c r="FJ26" s="234"/>
      <c r="FK26" s="234"/>
      <c r="FL26" s="234"/>
      <c r="FM26" s="234"/>
      <c r="FN26" s="234"/>
      <c r="FO26" s="234"/>
      <c r="FP26" s="234"/>
      <c r="FQ26" s="234"/>
      <c r="FR26" s="234"/>
      <c r="FS26" s="234"/>
      <c r="FT26" s="234"/>
      <c r="FU26" s="234"/>
      <c r="FV26" s="234"/>
      <c r="FW26" s="234"/>
      <c r="FX26" s="234"/>
      <c r="FY26" s="234"/>
      <c r="FZ26" s="234"/>
      <c r="GA26" s="234"/>
      <c r="GB26" s="234"/>
      <c r="GC26" s="234"/>
      <c r="GD26" s="234"/>
      <c r="GE26" s="234"/>
      <c r="GF26" s="234"/>
      <c r="GG26" s="234"/>
      <c r="GH26" s="234"/>
      <c r="GI26" s="234"/>
      <c r="GJ26" s="234"/>
      <c r="GK26" s="234"/>
      <c r="GL26" s="234"/>
      <c r="GM26" s="234"/>
      <c r="GN26" s="234"/>
      <c r="GO26" s="234"/>
      <c r="GP26" s="234"/>
      <c r="GQ26" s="234"/>
      <c r="GR26" s="234"/>
      <c r="GS26" s="234"/>
      <c r="GT26" s="234"/>
      <c r="GU26" s="234"/>
      <c r="GV26" s="234"/>
      <c r="GW26" s="234"/>
      <c r="GX26" s="234"/>
      <c r="GY26" s="234"/>
      <c r="GZ26" s="234"/>
      <c r="HA26" s="234"/>
      <c r="HB26" s="234"/>
      <c r="HC26" s="234"/>
      <c r="HD26" s="234"/>
      <c r="HE26" s="234"/>
      <c r="HF26" s="234"/>
      <c r="HG26" s="234"/>
      <c r="HH26" s="234"/>
      <c r="HI26" s="234"/>
      <c r="HJ26" s="234"/>
      <c r="HK26" s="234"/>
      <c r="HL26" s="234"/>
      <c r="HM26" s="234"/>
      <c r="HN26" s="234"/>
      <c r="HO26" s="234"/>
      <c r="HP26" s="234"/>
      <c r="HQ26" s="234"/>
      <c r="HR26" s="234"/>
      <c r="HS26" s="234"/>
      <c r="HT26" s="234"/>
      <c r="HU26" s="234"/>
      <c r="HV26" s="234"/>
      <c r="HW26" s="234"/>
      <c r="HX26" s="234"/>
      <c r="HY26" s="234"/>
      <c r="HZ26" s="234"/>
      <c r="IA26" s="234"/>
      <c r="IB26" s="234"/>
      <c r="IC26" s="234"/>
      <c r="ID26" s="234"/>
      <c r="IE26" s="234"/>
      <c r="IF26" s="234"/>
      <c r="IG26" s="234"/>
      <c r="IH26" s="234"/>
      <c r="II26" s="234"/>
      <c r="IJ26" s="234"/>
      <c r="IK26" s="234"/>
      <c r="IL26" s="234"/>
      <c r="IM26" s="234"/>
      <c r="IN26" s="234"/>
      <c r="IO26" s="234"/>
      <c r="IP26" s="234"/>
      <c r="IQ26" s="234"/>
      <c r="IR26" s="234"/>
      <c r="IS26" s="234"/>
      <c r="IT26" s="234"/>
      <c r="IU26" s="234"/>
    </row>
    <row r="27" spans="1:255" s="235" customFormat="1" ht="15.75" customHeight="1" x14ac:dyDescent="0.2">
      <c r="A27" s="464" t="s">
        <v>303</v>
      </c>
      <c r="B27" s="460" t="s">
        <v>304</v>
      </c>
      <c r="C27" s="460"/>
      <c r="D27" s="460"/>
      <c r="E27" s="460" t="s">
        <v>305</v>
      </c>
      <c r="F27" s="460"/>
      <c r="G27" s="460" t="s">
        <v>306</v>
      </c>
      <c r="H27" s="460"/>
      <c r="I27" s="460"/>
      <c r="J27" s="460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  <c r="ER27" s="234"/>
      <c r="ES27" s="234"/>
      <c r="ET27" s="234"/>
      <c r="EU27" s="234"/>
      <c r="EV27" s="234"/>
      <c r="EW27" s="234"/>
      <c r="EX27" s="234"/>
      <c r="EY27" s="234"/>
      <c r="EZ27" s="234"/>
      <c r="FA27" s="234"/>
      <c r="FB27" s="234"/>
      <c r="FC27" s="234"/>
      <c r="FD27" s="234"/>
      <c r="FE27" s="234"/>
      <c r="FF27" s="234"/>
      <c r="FG27" s="234"/>
      <c r="FH27" s="234"/>
      <c r="FI27" s="234"/>
      <c r="FJ27" s="234"/>
      <c r="FK27" s="234"/>
      <c r="FL27" s="234"/>
      <c r="FM27" s="234"/>
      <c r="FN27" s="234"/>
      <c r="FO27" s="234"/>
      <c r="FP27" s="234"/>
      <c r="FQ27" s="234"/>
      <c r="FR27" s="234"/>
      <c r="FS27" s="234"/>
      <c r="FT27" s="234"/>
      <c r="FU27" s="234"/>
      <c r="FV27" s="234"/>
      <c r="FW27" s="234"/>
      <c r="FX27" s="234"/>
      <c r="FY27" s="234"/>
      <c r="FZ27" s="234"/>
      <c r="GA27" s="234"/>
      <c r="GB27" s="234"/>
      <c r="GC27" s="234"/>
      <c r="GD27" s="234"/>
      <c r="GE27" s="234"/>
      <c r="GF27" s="234"/>
      <c r="GG27" s="234"/>
      <c r="GH27" s="234"/>
      <c r="GI27" s="234"/>
      <c r="GJ27" s="234"/>
      <c r="GK27" s="234"/>
      <c r="GL27" s="234"/>
      <c r="GM27" s="234"/>
      <c r="GN27" s="234"/>
      <c r="GO27" s="234"/>
      <c r="GP27" s="234"/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  <c r="ID27" s="234"/>
      <c r="IE27" s="234"/>
      <c r="IF27" s="234"/>
      <c r="IG27" s="234"/>
      <c r="IH27" s="234"/>
      <c r="II27" s="234"/>
      <c r="IJ27" s="234"/>
      <c r="IK27" s="234"/>
      <c r="IL27" s="234"/>
      <c r="IM27" s="234"/>
      <c r="IN27" s="234"/>
      <c r="IO27" s="234"/>
      <c r="IP27" s="234"/>
      <c r="IQ27" s="234"/>
      <c r="IR27" s="234"/>
      <c r="IS27" s="234"/>
      <c r="IT27" s="234"/>
      <c r="IU27" s="234"/>
    </row>
    <row r="28" spans="1:255" s="235" customFormat="1" ht="15.75" customHeight="1" x14ac:dyDescent="0.2">
      <c r="A28" s="464"/>
      <c r="B28" s="460" t="s">
        <v>307</v>
      </c>
      <c r="C28" s="460"/>
      <c r="D28" s="460"/>
      <c r="E28" s="460" t="s">
        <v>308</v>
      </c>
      <c r="F28" s="460"/>
      <c r="G28" s="460" t="s">
        <v>309</v>
      </c>
      <c r="H28" s="460"/>
      <c r="I28" s="460"/>
      <c r="J28" s="460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4"/>
      <c r="EV28" s="234"/>
      <c r="EW28" s="234"/>
      <c r="EX28" s="234"/>
      <c r="EY28" s="234"/>
      <c r="EZ28" s="234"/>
      <c r="FA28" s="234"/>
      <c r="FB28" s="234"/>
      <c r="FC28" s="234"/>
      <c r="FD28" s="234"/>
      <c r="FE28" s="234"/>
      <c r="FF28" s="234"/>
      <c r="FG28" s="234"/>
      <c r="FH28" s="234"/>
      <c r="FI28" s="234"/>
      <c r="FJ28" s="234"/>
      <c r="FK28" s="234"/>
      <c r="FL28" s="234"/>
      <c r="FM28" s="234"/>
      <c r="FN28" s="234"/>
      <c r="FO28" s="234"/>
      <c r="FP28" s="234"/>
      <c r="FQ28" s="234"/>
      <c r="FR28" s="234"/>
      <c r="FS28" s="234"/>
      <c r="FT28" s="234"/>
      <c r="FU28" s="234"/>
      <c r="FV28" s="234"/>
      <c r="FW28" s="234"/>
      <c r="FX28" s="234"/>
      <c r="FY28" s="234"/>
      <c r="FZ28" s="234"/>
      <c r="GA28" s="234"/>
      <c r="GB28" s="234"/>
      <c r="GC28" s="234"/>
      <c r="GD28" s="234"/>
      <c r="GE28" s="234"/>
      <c r="GF28" s="234"/>
      <c r="GG28" s="234"/>
      <c r="GH28" s="234"/>
      <c r="GI28" s="234"/>
      <c r="GJ28" s="234"/>
      <c r="GK28" s="234"/>
      <c r="GL28" s="234"/>
      <c r="GM28" s="234"/>
      <c r="GN28" s="234"/>
      <c r="GO28" s="234"/>
      <c r="GP28" s="234"/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  <c r="ID28" s="234"/>
      <c r="IE28" s="234"/>
      <c r="IF28" s="234"/>
      <c r="IG28" s="234"/>
      <c r="IH28" s="234"/>
      <c r="II28" s="234"/>
      <c r="IJ28" s="234"/>
      <c r="IK28" s="234"/>
      <c r="IL28" s="234"/>
      <c r="IM28" s="234"/>
      <c r="IN28" s="234"/>
      <c r="IO28" s="234"/>
      <c r="IP28" s="234"/>
      <c r="IQ28" s="234"/>
      <c r="IR28" s="234"/>
      <c r="IS28" s="234"/>
      <c r="IT28" s="234"/>
      <c r="IU28" s="234"/>
    </row>
    <row r="29" spans="1:255" s="235" customFormat="1" ht="15.75" customHeight="1" x14ac:dyDescent="0.2">
      <c r="A29" s="464"/>
      <c r="B29" s="460" t="s">
        <v>310</v>
      </c>
      <c r="C29" s="460"/>
      <c r="D29" s="460"/>
      <c r="E29" s="460" t="s">
        <v>311</v>
      </c>
      <c r="F29" s="460"/>
      <c r="G29" s="460" t="s">
        <v>312</v>
      </c>
      <c r="H29" s="460"/>
      <c r="I29" s="460"/>
      <c r="J29" s="460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4"/>
      <c r="DV29" s="234"/>
      <c r="DW29" s="234"/>
      <c r="DX29" s="234"/>
      <c r="DY29" s="234"/>
      <c r="DZ29" s="234"/>
      <c r="EA29" s="234"/>
      <c r="EB29" s="234"/>
      <c r="EC29" s="234"/>
      <c r="ED29" s="234"/>
      <c r="EE29" s="234"/>
      <c r="EF29" s="234"/>
      <c r="EG29" s="234"/>
      <c r="EH29" s="234"/>
      <c r="EI29" s="234"/>
      <c r="EJ29" s="234"/>
      <c r="EK29" s="234"/>
      <c r="EL29" s="234"/>
      <c r="EM29" s="234"/>
      <c r="EN29" s="234"/>
      <c r="EO29" s="234"/>
      <c r="EP29" s="234"/>
      <c r="EQ29" s="234"/>
      <c r="ER29" s="234"/>
      <c r="ES29" s="234"/>
      <c r="ET29" s="234"/>
      <c r="EU29" s="234"/>
      <c r="EV29" s="234"/>
      <c r="EW29" s="234"/>
      <c r="EX29" s="234"/>
      <c r="EY29" s="234"/>
      <c r="EZ29" s="234"/>
      <c r="FA29" s="234"/>
      <c r="FB29" s="234"/>
      <c r="FC29" s="234"/>
      <c r="FD29" s="234"/>
      <c r="FE29" s="234"/>
      <c r="FF29" s="234"/>
      <c r="FG29" s="234"/>
      <c r="FH29" s="234"/>
      <c r="FI29" s="234"/>
      <c r="FJ29" s="234"/>
      <c r="FK29" s="234"/>
      <c r="FL29" s="234"/>
      <c r="FM29" s="234"/>
      <c r="FN29" s="234"/>
      <c r="FO29" s="234"/>
      <c r="FP29" s="234"/>
      <c r="FQ29" s="234"/>
      <c r="FR29" s="234"/>
      <c r="FS29" s="234"/>
      <c r="FT29" s="234"/>
      <c r="FU29" s="234"/>
      <c r="FV29" s="234"/>
      <c r="FW29" s="234"/>
      <c r="FX29" s="234"/>
      <c r="FY29" s="234"/>
      <c r="FZ29" s="234"/>
      <c r="GA29" s="234"/>
      <c r="GB29" s="234"/>
      <c r="GC29" s="234"/>
      <c r="GD29" s="234"/>
      <c r="GE29" s="234"/>
      <c r="GF29" s="234"/>
      <c r="GG29" s="234"/>
      <c r="GH29" s="234"/>
      <c r="GI29" s="234"/>
      <c r="GJ29" s="234"/>
      <c r="GK29" s="234"/>
      <c r="GL29" s="234"/>
      <c r="GM29" s="234"/>
      <c r="GN29" s="234"/>
      <c r="GO29" s="234"/>
      <c r="GP29" s="234"/>
      <c r="GQ29" s="234"/>
      <c r="GR29" s="234"/>
      <c r="GS29" s="234"/>
      <c r="GT29" s="234"/>
      <c r="GU29" s="234"/>
      <c r="GV29" s="234"/>
      <c r="GW29" s="234"/>
      <c r="GX29" s="234"/>
      <c r="GY29" s="234"/>
      <c r="GZ29" s="234"/>
      <c r="HA29" s="234"/>
      <c r="HB29" s="234"/>
      <c r="HC29" s="234"/>
      <c r="HD29" s="234"/>
      <c r="HE29" s="234"/>
      <c r="HF29" s="234"/>
      <c r="HG29" s="234"/>
      <c r="HH29" s="234"/>
      <c r="HI29" s="234"/>
      <c r="HJ29" s="234"/>
      <c r="HK29" s="234"/>
      <c r="HL29" s="234"/>
      <c r="HM29" s="234"/>
      <c r="HN29" s="234"/>
      <c r="HO29" s="234"/>
      <c r="HP29" s="234"/>
      <c r="HQ29" s="234"/>
      <c r="HR29" s="234"/>
      <c r="HS29" s="234"/>
      <c r="HT29" s="234"/>
      <c r="HU29" s="234"/>
      <c r="HV29" s="234"/>
      <c r="HW29" s="234"/>
      <c r="HX29" s="234"/>
      <c r="HY29" s="234"/>
      <c r="HZ29" s="234"/>
      <c r="IA29" s="234"/>
      <c r="IB29" s="234"/>
      <c r="IC29" s="234"/>
      <c r="ID29" s="234"/>
      <c r="IE29" s="234"/>
      <c r="IF29" s="234"/>
      <c r="IG29" s="234"/>
      <c r="IH29" s="234"/>
      <c r="II29" s="234"/>
      <c r="IJ29" s="234"/>
      <c r="IK29" s="234"/>
      <c r="IL29" s="234"/>
      <c r="IM29" s="234"/>
      <c r="IN29" s="234"/>
      <c r="IO29" s="234"/>
      <c r="IP29" s="234"/>
      <c r="IQ29" s="234"/>
      <c r="IR29" s="234"/>
      <c r="IS29" s="234"/>
      <c r="IT29" s="234"/>
      <c r="IU29" s="234"/>
    </row>
    <row r="30" spans="1:255" s="235" customFormat="1" ht="15.75" customHeight="1" x14ac:dyDescent="0.2">
      <c r="A30" s="236" t="s">
        <v>313</v>
      </c>
      <c r="B30" s="461" t="s">
        <v>322</v>
      </c>
      <c r="C30" s="461"/>
      <c r="D30" s="461"/>
      <c r="E30" s="462">
        <f>E6</f>
        <v>0</v>
      </c>
      <c r="F30" s="462"/>
      <c r="G30" s="462">
        <f>(1/(30*E74)*E30)</f>
        <v>0</v>
      </c>
      <c r="H30" s="462"/>
      <c r="I30" s="462"/>
      <c r="J30" s="462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234"/>
      <c r="FQ30" s="234"/>
      <c r="FR30" s="234"/>
      <c r="FS30" s="234"/>
      <c r="FT30" s="234"/>
      <c r="FU30" s="234"/>
      <c r="FV30" s="234"/>
      <c r="FW30" s="234"/>
      <c r="FX30" s="234"/>
      <c r="FY30" s="234"/>
      <c r="FZ30" s="234"/>
      <c r="GA30" s="234"/>
      <c r="GB30" s="234"/>
      <c r="GC30" s="234"/>
      <c r="GD30" s="234"/>
      <c r="GE30" s="234"/>
      <c r="GF30" s="234"/>
      <c r="GG30" s="234"/>
      <c r="GH30" s="234"/>
      <c r="GI30" s="234"/>
      <c r="GJ30" s="234"/>
      <c r="GK30" s="234"/>
      <c r="GL30" s="234"/>
      <c r="GM30" s="234"/>
      <c r="GN30" s="234"/>
      <c r="GO30" s="234"/>
      <c r="GP30" s="234"/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  <c r="ID30" s="234"/>
      <c r="IE30" s="234"/>
      <c r="IF30" s="234"/>
      <c r="IG30" s="234"/>
      <c r="IH30" s="234"/>
      <c r="II30" s="234"/>
      <c r="IJ30" s="234"/>
      <c r="IK30" s="234"/>
      <c r="IL30" s="234"/>
      <c r="IM30" s="234"/>
      <c r="IN30" s="234"/>
      <c r="IO30" s="234"/>
      <c r="IP30" s="234"/>
      <c r="IQ30" s="234"/>
      <c r="IR30" s="234"/>
      <c r="IS30" s="234"/>
      <c r="IT30" s="234"/>
      <c r="IU30" s="234"/>
    </row>
    <row r="31" spans="1:255" s="235" customFormat="1" ht="15.75" customHeight="1" x14ac:dyDescent="0.2">
      <c r="A31" s="236" t="s">
        <v>315</v>
      </c>
      <c r="B31" s="461" t="s">
        <v>323</v>
      </c>
      <c r="C31" s="461"/>
      <c r="D31" s="461"/>
      <c r="E31" s="462">
        <f>E7</f>
        <v>0</v>
      </c>
      <c r="F31" s="462"/>
      <c r="G31" s="462" t="e">
        <f>(1/(E31)*F74)</f>
        <v>#DIV/0!</v>
      </c>
      <c r="H31" s="462"/>
      <c r="I31" s="462"/>
      <c r="J31" s="462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234"/>
      <c r="FQ31" s="234"/>
      <c r="FR31" s="234"/>
      <c r="FS31" s="234"/>
      <c r="FT31" s="234"/>
      <c r="FU31" s="234"/>
      <c r="FV31" s="234"/>
      <c r="FW31" s="234"/>
      <c r="FX31" s="234"/>
      <c r="FY31" s="234"/>
      <c r="FZ31" s="234"/>
      <c r="GA31" s="234"/>
      <c r="GB31" s="234"/>
      <c r="GC31" s="234"/>
      <c r="GD31" s="234"/>
      <c r="GE31" s="234"/>
      <c r="GF31" s="234"/>
      <c r="GG31" s="234"/>
      <c r="GH31" s="234"/>
      <c r="GI31" s="234"/>
      <c r="GJ31" s="234"/>
      <c r="GK31" s="234"/>
      <c r="GL31" s="234"/>
      <c r="GM31" s="234"/>
      <c r="GN31" s="234"/>
      <c r="GO31" s="234"/>
      <c r="GP31" s="234"/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  <c r="ID31" s="234"/>
      <c r="IE31" s="234"/>
      <c r="IF31" s="234"/>
      <c r="IG31" s="234"/>
      <c r="IH31" s="234"/>
      <c r="II31" s="234"/>
      <c r="IJ31" s="234"/>
      <c r="IK31" s="234"/>
      <c r="IL31" s="234"/>
      <c r="IM31" s="234"/>
      <c r="IN31" s="234"/>
      <c r="IO31" s="234"/>
      <c r="IP31" s="234"/>
      <c r="IQ31" s="234"/>
      <c r="IR31" s="234"/>
      <c r="IS31" s="234"/>
      <c r="IT31" s="234"/>
      <c r="IU31" s="234"/>
    </row>
    <row r="32" spans="1:255" s="235" customFormat="1" ht="15.75" customHeight="1" x14ac:dyDescent="0.2">
      <c r="A32" s="464" t="s">
        <v>241</v>
      </c>
      <c r="B32" s="464"/>
      <c r="C32" s="464"/>
      <c r="D32" s="464"/>
      <c r="E32" s="464"/>
      <c r="F32" s="464"/>
      <c r="G32" s="466" t="e">
        <f>G30+G31</f>
        <v>#DIV/0!</v>
      </c>
      <c r="H32" s="462"/>
      <c r="I32" s="462"/>
      <c r="J32" s="462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  <c r="ER32" s="234"/>
      <c r="ES32" s="234"/>
      <c r="ET32" s="234"/>
      <c r="EU32" s="234"/>
      <c r="EV32" s="234"/>
      <c r="EW32" s="234"/>
      <c r="EX32" s="234"/>
      <c r="EY32" s="234"/>
      <c r="EZ32" s="234"/>
      <c r="FA32" s="234"/>
      <c r="FB32" s="234"/>
      <c r="FC32" s="234"/>
      <c r="FD32" s="234"/>
      <c r="FE32" s="234"/>
      <c r="FF32" s="234"/>
      <c r="FG32" s="234"/>
      <c r="FH32" s="234"/>
      <c r="FI32" s="234"/>
      <c r="FJ32" s="234"/>
      <c r="FK32" s="234"/>
      <c r="FL32" s="234"/>
      <c r="FM32" s="234"/>
      <c r="FN32" s="234"/>
      <c r="FO32" s="234"/>
      <c r="FP32" s="234"/>
      <c r="FQ32" s="234"/>
      <c r="FR32" s="234"/>
      <c r="FS32" s="234"/>
      <c r="FT32" s="234"/>
      <c r="FU32" s="234"/>
      <c r="FV32" s="234"/>
      <c r="FW32" s="234"/>
      <c r="FX32" s="234"/>
      <c r="FY32" s="234"/>
      <c r="FZ32" s="234"/>
      <c r="GA32" s="234"/>
      <c r="GB32" s="234"/>
      <c r="GC32" s="234"/>
      <c r="GD32" s="234"/>
      <c r="GE32" s="234"/>
      <c r="GF32" s="234"/>
      <c r="GG32" s="234"/>
      <c r="GH32" s="234"/>
      <c r="GI32" s="234"/>
      <c r="GJ32" s="234"/>
      <c r="GK32" s="234"/>
      <c r="GL32" s="234"/>
      <c r="GM32" s="234"/>
      <c r="GN32" s="234"/>
      <c r="GO32" s="234"/>
      <c r="GP32" s="234"/>
      <c r="GQ32" s="234"/>
      <c r="GR32" s="234"/>
      <c r="GS32" s="234"/>
      <c r="GT32" s="234"/>
      <c r="GU32" s="234"/>
      <c r="GV32" s="234"/>
      <c r="GW32" s="234"/>
      <c r="GX32" s="234"/>
      <c r="GY32" s="234"/>
      <c r="GZ32" s="234"/>
      <c r="HA32" s="234"/>
      <c r="HB32" s="234"/>
      <c r="HC32" s="234"/>
      <c r="HD32" s="234"/>
      <c r="HE32" s="234"/>
      <c r="HF32" s="234"/>
      <c r="HG32" s="234"/>
      <c r="HH32" s="234"/>
      <c r="HI32" s="234"/>
      <c r="HJ32" s="234"/>
      <c r="HK32" s="234"/>
      <c r="HL32" s="234"/>
      <c r="HM32" s="234"/>
      <c r="HN32" s="234"/>
      <c r="HO32" s="234"/>
      <c r="HP32" s="234"/>
      <c r="HQ32" s="234"/>
      <c r="HR32" s="234"/>
      <c r="HS32" s="234"/>
      <c r="HT32" s="234"/>
      <c r="HU32" s="234"/>
      <c r="HV32" s="234"/>
      <c r="HW32" s="234"/>
      <c r="HX32" s="234"/>
      <c r="HY32" s="234"/>
      <c r="HZ32" s="234"/>
      <c r="IA32" s="234"/>
      <c r="IB32" s="234"/>
      <c r="IC32" s="234"/>
      <c r="ID32" s="234"/>
      <c r="IE32" s="234"/>
      <c r="IF32" s="234"/>
      <c r="IG32" s="234"/>
      <c r="IH32" s="234"/>
      <c r="II32" s="234"/>
      <c r="IJ32" s="234"/>
      <c r="IK32" s="234"/>
      <c r="IL32" s="234"/>
      <c r="IM32" s="234"/>
      <c r="IN32" s="234"/>
      <c r="IO32" s="234"/>
      <c r="IP32" s="234"/>
      <c r="IQ32" s="234"/>
      <c r="IR32" s="234"/>
      <c r="IS32" s="234"/>
      <c r="IT32" s="234"/>
      <c r="IU32" s="234"/>
    </row>
    <row r="33" spans="1:255" s="235" customFormat="1" ht="12" x14ac:dyDescent="0.2">
      <c r="A33" s="464"/>
      <c r="B33" s="464"/>
      <c r="C33" s="464"/>
      <c r="D33" s="464"/>
      <c r="E33" s="464"/>
      <c r="F33" s="464"/>
      <c r="G33" s="464"/>
      <c r="H33" s="464"/>
      <c r="I33" s="464"/>
      <c r="J33" s="46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  <c r="IU33" s="234"/>
    </row>
    <row r="34" spans="1:255" s="235" customFormat="1" ht="12" x14ac:dyDescent="0.2">
      <c r="A34" s="464"/>
      <c r="B34" s="464"/>
      <c r="C34" s="464"/>
      <c r="D34" s="464"/>
      <c r="E34" s="464"/>
      <c r="F34" s="464"/>
      <c r="G34" s="464"/>
      <c r="H34" s="464"/>
      <c r="I34" s="464"/>
      <c r="J34" s="46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34"/>
      <c r="FS34" s="234"/>
      <c r="FT34" s="234"/>
      <c r="FU34" s="234"/>
      <c r="FV34" s="234"/>
      <c r="FW34" s="234"/>
      <c r="FX34" s="234"/>
      <c r="FY34" s="234"/>
      <c r="FZ34" s="234"/>
      <c r="GA34" s="234"/>
      <c r="GB34" s="234"/>
      <c r="GC34" s="234"/>
      <c r="GD34" s="234"/>
      <c r="GE34" s="234"/>
      <c r="GF34" s="234"/>
      <c r="GG34" s="234"/>
      <c r="GH34" s="234"/>
      <c r="GI34" s="234"/>
      <c r="GJ34" s="234"/>
      <c r="GK34" s="234"/>
      <c r="GL34" s="234"/>
      <c r="GM34" s="234"/>
      <c r="GN34" s="234"/>
      <c r="GO34" s="234"/>
      <c r="GP34" s="234"/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  <c r="ID34" s="234"/>
      <c r="IE34" s="234"/>
      <c r="IF34" s="234"/>
      <c r="IG34" s="234"/>
      <c r="IH34" s="234"/>
      <c r="II34" s="234"/>
      <c r="IJ34" s="234"/>
      <c r="IK34" s="234"/>
      <c r="IL34" s="234"/>
      <c r="IM34" s="234"/>
      <c r="IN34" s="234"/>
      <c r="IO34" s="234"/>
      <c r="IP34" s="234"/>
      <c r="IQ34" s="234"/>
      <c r="IR34" s="234"/>
      <c r="IS34" s="234"/>
      <c r="IT34" s="234"/>
      <c r="IU34" s="234"/>
    </row>
    <row r="35" spans="1:255" s="235" customFormat="1" ht="12" x14ac:dyDescent="0.2">
      <c r="A35" s="237"/>
      <c r="B35" s="464"/>
      <c r="C35" s="464"/>
      <c r="D35" s="464"/>
      <c r="E35" s="464"/>
      <c r="F35" s="464"/>
      <c r="G35" s="467"/>
      <c r="H35" s="467"/>
      <c r="I35" s="467"/>
      <c r="J35" s="467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/>
      <c r="EA35" s="234"/>
      <c r="EB35" s="234"/>
      <c r="EC35" s="234"/>
      <c r="ED35" s="234"/>
      <c r="EE35" s="234"/>
      <c r="EF35" s="234"/>
      <c r="EG35" s="234"/>
      <c r="EH35" s="234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4"/>
      <c r="FB35" s="234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34"/>
      <c r="FS35" s="234"/>
      <c r="FT35" s="234"/>
      <c r="FU35" s="234"/>
      <c r="FV35" s="234"/>
      <c r="FW35" s="234"/>
      <c r="FX35" s="234"/>
      <c r="FY35" s="234"/>
      <c r="FZ35" s="234"/>
      <c r="GA35" s="234"/>
      <c r="GB35" s="234"/>
      <c r="GC35" s="234"/>
      <c r="GD35" s="234"/>
      <c r="GE35" s="234"/>
      <c r="GF35" s="234"/>
      <c r="GG35" s="234"/>
      <c r="GH35" s="234"/>
      <c r="GI35" s="234"/>
      <c r="GJ35" s="234"/>
      <c r="GK35" s="234"/>
      <c r="GL35" s="234"/>
      <c r="GM35" s="234"/>
      <c r="GN35" s="234"/>
      <c r="GO35" s="234"/>
      <c r="GP35" s="234"/>
      <c r="GQ35" s="234"/>
      <c r="GR35" s="234"/>
      <c r="GS35" s="234"/>
      <c r="GT35" s="234"/>
      <c r="GU35" s="234"/>
      <c r="GV35" s="234"/>
      <c r="GW35" s="234"/>
      <c r="GX35" s="234"/>
      <c r="GY35" s="234"/>
      <c r="GZ35" s="234"/>
      <c r="HA35" s="234"/>
      <c r="HB35" s="234"/>
      <c r="HC35" s="234"/>
      <c r="HD35" s="234"/>
      <c r="HE35" s="234"/>
      <c r="HF35" s="234"/>
      <c r="HG35" s="234"/>
      <c r="HH35" s="234"/>
      <c r="HI35" s="234"/>
      <c r="HJ35" s="234"/>
      <c r="HK35" s="234"/>
      <c r="HL35" s="234"/>
      <c r="HM35" s="234"/>
      <c r="HN35" s="234"/>
      <c r="HO35" s="234"/>
      <c r="HP35" s="234"/>
      <c r="HQ35" s="234"/>
      <c r="HR35" s="234"/>
      <c r="HS35" s="234"/>
      <c r="HT35" s="234"/>
      <c r="HU35" s="234"/>
      <c r="HV35" s="234"/>
      <c r="HW35" s="234"/>
      <c r="HX35" s="234"/>
      <c r="HY35" s="234"/>
      <c r="HZ35" s="234"/>
      <c r="IA35" s="234"/>
      <c r="IB35" s="234"/>
      <c r="IC35" s="234"/>
      <c r="ID35" s="234"/>
      <c r="IE35" s="234"/>
      <c r="IF35" s="234"/>
      <c r="IG35" s="234"/>
      <c r="IH35" s="234"/>
      <c r="II35" s="234"/>
      <c r="IJ35" s="234"/>
      <c r="IK35" s="234"/>
      <c r="IL35" s="234"/>
      <c r="IM35" s="234"/>
      <c r="IN35" s="234"/>
      <c r="IO35" s="234"/>
      <c r="IP35" s="234"/>
      <c r="IQ35" s="234"/>
      <c r="IR35" s="234"/>
      <c r="IS35" s="234"/>
      <c r="IT35" s="234"/>
      <c r="IU35" s="234"/>
    </row>
    <row r="36" spans="1:255" s="235" customFormat="1" ht="15.75" customHeight="1" x14ac:dyDescent="0.2">
      <c r="A36" s="464" t="s">
        <v>324</v>
      </c>
      <c r="B36" s="464"/>
      <c r="C36" s="464"/>
      <c r="D36" s="464"/>
      <c r="E36" s="464"/>
      <c r="F36" s="464"/>
      <c r="G36" s="464"/>
      <c r="H36" s="464"/>
      <c r="I36" s="464"/>
      <c r="J36" s="46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234"/>
      <c r="GA36" s="234"/>
      <c r="GB36" s="234"/>
      <c r="GC36" s="234"/>
      <c r="GD36" s="234"/>
      <c r="GE36" s="234"/>
      <c r="GF36" s="234"/>
      <c r="GG36" s="234"/>
      <c r="GH36" s="234"/>
      <c r="GI36" s="234"/>
      <c r="GJ36" s="234"/>
      <c r="GK36" s="234"/>
      <c r="GL36" s="234"/>
      <c r="GM36" s="234"/>
      <c r="GN36" s="234"/>
      <c r="GO36" s="234"/>
      <c r="GP36" s="234"/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  <c r="ID36" s="234"/>
      <c r="IE36" s="234"/>
      <c r="IF36" s="234"/>
      <c r="IG36" s="234"/>
      <c r="IH36" s="234"/>
      <c r="II36" s="234"/>
      <c r="IJ36" s="234"/>
      <c r="IK36" s="234"/>
      <c r="IL36" s="234"/>
      <c r="IM36" s="234"/>
      <c r="IN36" s="234"/>
      <c r="IO36" s="234"/>
      <c r="IP36" s="234"/>
      <c r="IQ36" s="234"/>
      <c r="IR36" s="234"/>
      <c r="IS36" s="234"/>
      <c r="IT36" s="234"/>
      <c r="IU36" s="234"/>
    </row>
    <row r="37" spans="1:255" s="235" customFormat="1" ht="15.75" customHeight="1" x14ac:dyDescent="0.2">
      <c r="A37" s="464" t="s">
        <v>303</v>
      </c>
      <c r="B37" s="460" t="s">
        <v>304</v>
      </c>
      <c r="C37" s="460"/>
      <c r="D37" s="460"/>
      <c r="E37" s="460" t="s">
        <v>305</v>
      </c>
      <c r="F37" s="460"/>
      <c r="G37" s="460" t="s">
        <v>306</v>
      </c>
      <c r="H37" s="460"/>
      <c r="I37" s="460"/>
      <c r="J37" s="460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  <c r="ID37" s="234"/>
      <c r="IE37" s="234"/>
      <c r="IF37" s="234"/>
      <c r="IG37" s="234"/>
      <c r="IH37" s="234"/>
      <c r="II37" s="234"/>
      <c r="IJ37" s="234"/>
      <c r="IK37" s="234"/>
      <c r="IL37" s="234"/>
      <c r="IM37" s="234"/>
      <c r="IN37" s="234"/>
      <c r="IO37" s="234"/>
      <c r="IP37" s="234"/>
      <c r="IQ37" s="234"/>
      <c r="IR37" s="234"/>
      <c r="IS37" s="234"/>
      <c r="IT37" s="234"/>
      <c r="IU37" s="234"/>
    </row>
    <row r="38" spans="1:255" s="235" customFormat="1" ht="15.75" customHeight="1" x14ac:dyDescent="0.2">
      <c r="A38" s="464"/>
      <c r="B38" s="460" t="s">
        <v>307</v>
      </c>
      <c r="C38" s="460"/>
      <c r="D38" s="460"/>
      <c r="E38" s="460" t="s">
        <v>308</v>
      </c>
      <c r="F38" s="460"/>
      <c r="G38" s="460" t="s">
        <v>309</v>
      </c>
      <c r="H38" s="460"/>
      <c r="I38" s="460"/>
      <c r="J38" s="460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4"/>
      <c r="FF38" s="234"/>
      <c r="FG38" s="234"/>
      <c r="FH38" s="234"/>
      <c r="FI38" s="234"/>
      <c r="FJ38" s="234"/>
      <c r="FK38" s="234"/>
      <c r="FL38" s="234"/>
      <c r="FM38" s="234"/>
      <c r="FN38" s="234"/>
      <c r="FO38" s="234"/>
      <c r="FP38" s="234"/>
      <c r="FQ38" s="234"/>
      <c r="FR38" s="234"/>
      <c r="FS38" s="234"/>
      <c r="FT38" s="234"/>
      <c r="FU38" s="234"/>
      <c r="FV38" s="234"/>
      <c r="FW38" s="234"/>
      <c r="FX38" s="234"/>
      <c r="FY38" s="234"/>
      <c r="FZ38" s="234"/>
      <c r="GA38" s="234"/>
      <c r="GB38" s="234"/>
      <c r="GC38" s="234"/>
      <c r="GD38" s="234"/>
      <c r="GE38" s="234"/>
      <c r="GF38" s="234"/>
      <c r="GG38" s="234"/>
      <c r="GH38" s="234"/>
      <c r="GI38" s="234"/>
      <c r="GJ38" s="234"/>
      <c r="GK38" s="234"/>
      <c r="GL38" s="234"/>
      <c r="GM38" s="234"/>
      <c r="GN38" s="234"/>
      <c r="GO38" s="234"/>
      <c r="GP38" s="234"/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  <c r="ID38" s="234"/>
      <c r="IE38" s="234"/>
      <c r="IF38" s="234"/>
      <c r="IG38" s="234"/>
      <c r="IH38" s="234"/>
      <c r="II38" s="234"/>
      <c r="IJ38" s="234"/>
      <c r="IK38" s="234"/>
      <c r="IL38" s="234"/>
      <c r="IM38" s="234"/>
      <c r="IN38" s="234"/>
      <c r="IO38" s="234"/>
      <c r="IP38" s="234"/>
      <c r="IQ38" s="234"/>
      <c r="IR38" s="234"/>
      <c r="IS38" s="234"/>
      <c r="IT38" s="234"/>
      <c r="IU38" s="234"/>
    </row>
    <row r="39" spans="1:255" s="235" customFormat="1" ht="15.75" customHeight="1" x14ac:dyDescent="0.2">
      <c r="A39" s="464"/>
      <c r="B39" s="460" t="s">
        <v>310</v>
      </c>
      <c r="C39" s="460"/>
      <c r="D39" s="460"/>
      <c r="E39" s="460" t="s">
        <v>311</v>
      </c>
      <c r="F39" s="460"/>
      <c r="G39" s="460" t="s">
        <v>312</v>
      </c>
      <c r="H39" s="460"/>
      <c r="I39" s="460"/>
      <c r="J39" s="460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4"/>
      <c r="DV39" s="234"/>
      <c r="DW39" s="234"/>
      <c r="DX39" s="234"/>
      <c r="DY39" s="234"/>
      <c r="DZ39" s="234"/>
      <c r="EA39" s="234"/>
      <c r="EB39" s="234"/>
      <c r="EC39" s="234"/>
      <c r="ED39" s="234"/>
      <c r="EE39" s="234"/>
      <c r="EF39" s="234"/>
      <c r="EG39" s="234"/>
      <c r="EH39" s="234"/>
      <c r="EI39" s="234"/>
      <c r="EJ39" s="234"/>
      <c r="EK39" s="234"/>
      <c r="EL39" s="234"/>
      <c r="EM39" s="234"/>
      <c r="EN39" s="234"/>
      <c r="EO39" s="234"/>
      <c r="EP39" s="234"/>
      <c r="EQ39" s="234"/>
      <c r="ER39" s="234"/>
      <c r="ES39" s="234"/>
      <c r="ET39" s="234"/>
      <c r="EU39" s="234"/>
      <c r="EV39" s="234"/>
      <c r="EW39" s="234"/>
      <c r="EX39" s="234"/>
      <c r="EY39" s="234"/>
      <c r="EZ39" s="234"/>
      <c r="FA39" s="234"/>
      <c r="FB39" s="234"/>
      <c r="FC39" s="234"/>
      <c r="FD39" s="234"/>
      <c r="FE39" s="234"/>
      <c r="FF39" s="234"/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4"/>
      <c r="FU39" s="234"/>
      <c r="FV39" s="234"/>
      <c r="FW39" s="234"/>
      <c r="FX39" s="234"/>
      <c r="FY39" s="234"/>
      <c r="FZ39" s="234"/>
      <c r="GA39" s="234"/>
      <c r="GB39" s="234"/>
      <c r="GC39" s="234"/>
      <c r="GD39" s="234"/>
      <c r="GE39" s="234"/>
      <c r="GF39" s="234"/>
      <c r="GG39" s="234"/>
      <c r="GH39" s="234"/>
      <c r="GI39" s="234"/>
      <c r="GJ39" s="234"/>
      <c r="GK39" s="234"/>
      <c r="GL39" s="234"/>
      <c r="GM39" s="234"/>
      <c r="GN39" s="234"/>
      <c r="GO39" s="234"/>
      <c r="GP39" s="234"/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  <c r="ID39" s="234"/>
      <c r="IE39" s="234"/>
      <c r="IF39" s="234"/>
      <c r="IG39" s="234"/>
      <c r="IH39" s="234"/>
      <c r="II39" s="234"/>
      <c r="IJ39" s="234"/>
      <c r="IK39" s="234"/>
      <c r="IL39" s="234"/>
      <c r="IM39" s="234"/>
      <c r="IN39" s="234"/>
      <c r="IO39" s="234"/>
      <c r="IP39" s="234"/>
      <c r="IQ39" s="234"/>
      <c r="IR39" s="234"/>
      <c r="IS39" s="234"/>
      <c r="IT39" s="234"/>
      <c r="IU39" s="234"/>
    </row>
    <row r="40" spans="1:255" s="235" customFormat="1" ht="15.75" customHeight="1" x14ac:dyDescent="0.2">
      <c r="A40" s="236" t="s">
        <v>313</v>
      </c>
      <c r="B40" s="461" t="s">
        <v>359</v>
      </c>
      <c r="C40" s="461"/>
      <c r="D40" s="461"/>
      <c r="E40" s="462">
        <f>E6</f>
        <v>0</v>
      </c>
      <c r="F40" s="462"/>
      <c r="G40" s="462">
        <f>(1/(30*1800)*E40)</f>
        <v>0</v>
      </c>
      <c r="H40" s="462"/>
      <c r="I40" s="462"/>
      <c r="J40" s="462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4"/>
      <c r="DV40" s="234"/>
      <c r="DW40" s="234"/>
      <c r="DX40" s="234"/>
      <c r="DY40" s="234"/>
      <c r="DZ40" s="234"/>
      <c r="EA40" s="234"/>
      <c r="EB40" s="234"/>
      <c r="EC40" s="234"/>
      <c r="ED40" s="234"/>
      <c r="EE40" s="234"/>
      <c r="EF40" s="234"/>
      <c r="EG40" s="234"/>
      <c r="EH40" s="234"/>
      <c r="EI40" s="234"/>
      <c r="EJ40" s="234"/>
      <c r="EK40" s="234"/>
      <c r="EL40" s="234"/>
      <c r="EM40" s="234"/>
      <c r="EN40" s="234"/>
      <c r="EO40" s="234"/>
      <c r="EP40" s="234"/>
      <c r="EQ40" s="234"/>
      <c r="ER40" s="234"/>
      <c r="ES40" s="234"/>
      <c r="ET40" s="234"/>
      <c r="EU40" s="234"/>
      <c r="EV40" s="234"/>
      <c r="EW40" s="234"/>
      <c r="EX40" s="234"/>
      <c r="EY40" s="234"/>
      <c r="EZ40" s="234"/>
      <c r="FA40" s="234"/>
      <c r="FB40" s="234"/>
      <c r="FC40" s="234"/>
      <c r="FD40" s="234"/>
      <c r="FE40" s="234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4"/>
      <c r="FU40" s="234"/>
      <c r="FV40" s="234"/>
      <c r="FW40" s="234"/>
      <c r="FX40" s="234"/>
      <c r="FY40" s="234"/>
      <c r="FZ40" s="234"/>
      <c r="GA40" s="234"/>
      <c r="GB40" s="234"/>
      <c r="GC40" s="234"/>
      <c r="GD40" s="234"/>
      <c r="GE40" s="234"/>
      <c r="GF40" s="234"/>
      <c r="GG40" s="234"/>
      <c r="GH40" s="234"/>
      <c r="GI40" s="234"/>
      <c r="GJ40" s="234"/>
      <c r="GK40" s="234"/>
      <c r="GL40" s="234"/>
      <c r="GM40" s="234"/>
      <c r="GN40" s="234"/>
      <c r="GO40" s="234"/>
      <c r="GP40" s="234"/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  <c r="ID40" s="234"/>
      <c r="IE40" s="234"/>
      <c r="IF40" s="234"/>
      <c r="IG40" s="234"/>
      <c r="IH40" s="234"/>
      <c r="II40" s="234"/>
      <c r="IJ40" s="234"/>
      <c r="IK40" s="234"/>
      <c r="IL40" s="234"/>
      <c r="IM40" s="234"/>
      <c r="IN40" s="234"/>
      <c r="IO40" s="234"/>
      <c r="IP40" s="234"/>
      <c r="IQ40" s="234"/>
      <c r="IR40" s="234"/>
      <c r="IS40" s="234"/>
      <c r="IT40" s="234"/>
      <c r="IU40" s="234"/>
    </row>
    <row r="41" spans="1:255" s="235" customFormat="1" ht="15.75" customHeight="1" x14ac:dyDescent="0.2">
      <c r="A41" s="236" t="s">
        <v>315</v>
      </c>
      <c r="B41" s="461" t="s">
        <v>360</v>
      </c>
      <c r="C41" s="461"/>
      <c r="D41" s="461"/>
      <c r="E41" s="462">
        <f>E7</f>
        <v>0</v>
      </c>
      <c r="F41" s="462"/>
      <c r="G41" s="462">
        <f>(1/(1800)*E41)</f>
        <v>0</v>
      </c>
      <c r="H41" s="462"/>
      <c r="I41" s="462"/>
      <c r="J41" s="462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234"/>
      <c r="BR41" s="234"/>
      <c r="BS41" s="234"/>
      <c r="BT41" s="234"/>
      <c r="BU41" s="234"/>
      <c r="BV41" s="234"/>
      <c r="BW41" s="234"/>
      <c r="BX41" s="234"/>
      <c r="BY41" s="234"/>
      <c r="BZ41" s="234"/>
      <c r="CA41" s="234"/>
      <c r="CB41" s="234"/>
      <c r="CC41" s="234"/>
      <c r="CD41" s="234"/>
      <c r="CE41" s="234"/>
      <c r="CF41" s="234"/>
      <c r="CG41" s="234"/>
      <c r="CH41" s="234"/>
      <c r="CI41" s="234"/>
      <c r="CJ41" s="234"/>
      <c r="CK41" s="234"/>
      <c r="CL41" s="234"/>
      <c r="CM41" s="234"/>
      <c r="CN41" s="234"/>
      <c r="CO41" s="234"/>
      <c r="CP41" s="234"/>
      <c r="CQ41" s="234"/>
      <c r="CR41" s="234"/>
      <c r="CS41" s="234"/>
      <c r="CT41" s="234"/>
      <c r="CU41" s="234"/>
      <c r="CV41" s="234"/>
      <c r="CW41" s="234"/>
      <c r="CX41" s="234"/>
      <c r="CY41" s="234"/>
      <c r="CZ41" s="234"/>
      <c r="DA41" s="234"/>
      <c r="DB41" s="234"/>
      <c r="DC41" s="234"/>
      <c r="DD41" s="234"/>
      <c r="DE41" s="234"/>
      <c r="DF41" s="234"/>
      <c r="DG41" s="234"/>
      <c r="DH41" s="234"/>
      <c r="DI41" s="234"/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W41" s="234"/>
      <c r="DX41" s="234"/>
      <c r="DY41" s="234"/>
      <c r="DZ41" s="234"/>
      <c r="EA41" s="234"/>
      <c r="EB41" s="234"/>
      <c r="EC41" s="234"/>
      <c r="ED41" s="234"/>
      <c r="EE41" s="234"/>
      <c r="EF41" s="234"/>
      <c r="EG41" s="234"/>
      <c r="EH41" s="234"/>
      <c r="EI41" s="234"/>
      <c r="EJ41" s="234"/>
      <c r="EK41" s="234"/>
      <c r="EL41" s="234"/>
      <c r="EM41" s="234"/>
      <c r="EN41" s="234"/>
      <c r="EO41" s="234"/>
      <c r="EP41" s="234"/>
      <c r="EQ41" s="234"/>
      <c r="ER41" s="234"/>
      <c r="ES41" s="234"/>
      <c r="ET41" s="234"/>
      <c r="EU41" s="234"/>
      <c r="EV41" s="234"/>
      <c r="EW41" s="234"/>
      <c r="EX41" s="234"/>
      <c r="EY41" s="234"/>
      <c r="EZ41" s="234"/>
      <c r="FA41" s="234"/>
      <c r="FB41" s="234"/>
      <c r="FC41" s="234"/>
      <c r="FD41" s="234"/>
      <c r="FE41" s="234"/>
      <c r="FF41" s="234"/>
      <c r="FG41" s="234"/>
      <c r="FH41" s="234"/>
      <c r="FI41" s="234"/>
      <c r="FJ41" s="234"/>
      <c r="FK41" s="234"/>
      <c r="FL41" s="234"/>
      <c r="FM41" s="234"/>
      <c r="FN41" s="234"/>
      <c r="FO41" s="234"/>
      <c r="FP41" s="234"/>
      <c r="FQ41" s="234"/>
      <c r="FR41" s="234"/>
      <c r="FS41" s="234"/>
      <c r="FT41" s="234"/>
      <c r="FU41" s="234"/>
      <c r="FV41" s="234"/>
      <c r="FW41" s="234"/>
      <c r="FX41" s="234"/>
      <c r="FY41" s="234"/>
      <c r="FZ41" s="234"/>
      <c r="GA41" s="234"/>
      <c r="GB41" s="234"/>
      <c r="GC41" s="234"/>
      <c r="GD41" s="234"/>
      <c r="GE41" s="234"/>
      <c r="GF41" s="234"/>
      <c r="GG41" s="234"/>
      <c r="GH41" s="234"/>
      <c r="GI41" s="234"/>
      <c r="GJ41" s="234"/>
      <c r="GK41" s="234"/>
      <c r="GL41" s="234"/>
      <c r="GM41" s="234"/>
      <c r="GN41" s="234"/>
      <c r="GO41" s="234"/>
      <c r="GP41" s="234"/>
      <c r="GQ41" s="234"/>
      <c r="GR41" s="234"/>
      <c r="GS41" s="234"/>
      <c r="GT41" s="234"/>
      <c r="GU41" s="234"/>
      <c r="GV41" s="234"/>
      <c r="GW41" s="234"/>
      <c r="GX41" s="234"/>
      <c r="GY41" s="234"/>
      <c r="GZ41" s="234"/>
      <c r="HA41" s="234"/>
      <c r="HB41" s="234"/>
      <c r="HC41" s="234"/>
      <c r="HD41" s="234"/>
      <c r="HE41" s="234"/>
      <c r="HF41" s="234"/>
      <c r="HG41" s="234"/>
      <c r="HH41" s="234"/>
      <c r="HI41" s="234"/>
      <c r="HJ41" s="234"/>
      <c r="HK41" s="234"/>
      <c r="HL41" s="234"/>
      <c r="HM41" s="234"/>
      <c r="HN41" s="234"/>
      <c r="HO41" s="234"/>
      <c r="HP41" s="234"/>
      <c r="HQ41" s="234"/>
      <c r="HR41" s="234"/>
      <c r="HS41" s="234"/>
      <c r="HT41" s="234"/>
      <c r="HU41" s="234"/>
      <c r="HV41" s="234"/>
      <c r="HW41" s="234"/>
      <c r="HX41" s="234"/>
      <c r="HY41" s="234"/>
      <c r="HZ41" s="234"/>
      <c r="IA41" s="234"/>
      <c r="IB41" s="234"/>
      <c r="IC41" s="234"/>
      <c r="ID41" s="234"/>
      <c r="IE41" s="234"/>
      <c r="IF41" s="234"/>
      <c r="IG41" s="234"/>
      <c r="IH41" s="234"/>
      <c r="II41" s="234"/>
      <c r="IJ41" s="234"/>
      <c r="IK41" s="234"/>
      <c r="IL41" s="234"/>
      <c r="IM41" s="234"/>
      <c r="IN41" s="234"/>
      <c r="IO41" s="234"/>
      <c r="IP41" s="234"/>
      <c r="IQ41" s="234"/>
      <c r="IR41" s="234"/>
      <c r="IS41" s="234"/>
      <c r="IT41" s="234"/>
      <c r="IU41" s="234"/>
    </row>
    <row r="42" spans="1:255" s="235" customFormat="1" ht="15.75" customHeight="1" x14ac:dyDescent="0.2">
      <c r="A42" s="464" t="s">
        <v>241</v>
      </c>
      <c r="B42" s="464"/>
      <c r="C42" s="464"/>
      <c r="D42" s="464"/>
      <c r="E42" s="464"/>
      <c r="F42" s="464"/>
      <c r="G42" s="462">
        <f>SUM(G40:G41)</f>
        <v>0</v>
      </c>
      <c r="H42" s="462"/>
      <c r="I42" s="462"/>
      <c r="J42" s="462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  <c r="ID42" s="234"/>
      <c r="IE42" s="234"/>
      <c r="IF42" s="234"/>
      <c r="IG42" s="234"/>
      <c r="IH42" s="234"/>
      <c r="II42" s="234"/>
      <c r="IJ42" s="234"/>
      <c r="IK42" s="234"/>
      <c r="IL42" s="234"/>
      <c r="IM42" s="234"/>
      <c r="IN42" s="234"/>
      <c r="IO42" s="234"/>
      <c r="IP42" s="234"/>
      <c r="IQ42" s="234"/>
      <c r="IR42" s="234"/>
      <c r="IS42" s="234"/>
      <c r="IT42" s="234"/>
      <c r="IU42" s="234"/>
    </row>
    <row r="43" spans="1:255" s="235" customFormat="1" ht="12" x14ac:dyDescent="0.2">
      <c r="A43" s="236"/>
      <c r="B43" s="465"/>
      <c r="C43" s="465"/>
      <c r="D43" s="465"/>
      <c r="E43" s="465"/>
      <c r="F43" s="465"/>
      <c r="G43" s="465"/>
      <c r="H43" s="465"/>
      <c r="I43" s="465"/>
      <c r="J43" s="465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  <c r="IU43" s="234"/>
    </row>
    <row r="44" spans="1:255" s="235" customFormat="1" ht="12.75" customHeight="1" x14ac:dyDescent="0.2">
      <c r="A44" s="464" t="s">
        <v>325</v>
      </c>
      <c r="B44" s="464"/>
      <c r="C44" s="464"/>
      <c r="D44" s="464"/>
      <c r="E44" s="464"/>
      <c r="F44" s="464"/>
      <c r="G44" s="464"/>
      <c r="H44" s="464"/>
      <c r="I44" s="464"/>
      <c r="J44" s="46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234"/>
      <c r="BR44" s="234"/>
      <c r="BS44" s="234"/>
      <c r="BT44" s="234"/>
      <c r="BU44" s="234"/>
      <c r="BV44" s="234"/>
      <c r="BW44" s="234"/>
      <c r="BX44" s="234"/>
      <c r="BY44" s="234"/>
      <c r="BZ44" s="234"/>
      <c r="CA44" s="234"/>
      <c r="CB44" s="234"/>
      <c r="CC44" s="234"/>
      <c r="CD44" s="234"/>
      <c r="CE44" s="234"/>
      <c r="CF44" s="234"/>
      <c r="CG44" s="234"/>
      <c r="CH44" s="234"/>
      <c r="CI44" s="234"/>
      <c r="CJ44" s="234"/>
      <c r="CK44" s="234"/>
      <c r="CL44" s="234"/>
      <c r="CM44" s="234"/>
      <c r="CN44" s="234"/>
      <c r="CO44" s="234"/>
      <c r="CP44" s="234"/>
      <c r="CQ44" s="234"/>
      <c r="CR44" s="234"/>
      <c r="CS44" s="234"/>
      <c r="CT44" s="234"/>
      <c r="CU44" s="234"/>
      <c r="CV44" s="234"/>
      <c r="CW44" s="234"/>
      <c r="CX44" s="234"/>
      <c r="CY44" s="234"/>
      <c r="CZ44" s="234"/>
      <c r="DA44" s="234"/>
      <c r="DB44" s="234"/>
      <c r="DC44" s="234"/>
      <c r="DD44" s="234"/>
      <c r="DE44" s="234"/>
      <c r="DF44" s="234"/>
      <c r="DG44" s="234"/>
      <c r="DH44" s="234"/>
      <c r="DI44" s="234"/>
      <c r="DJ44" s="234"/>
      <c r="DK44" s="234"/>
      <c r="DL44" s="234"/>
      <c r="DM44" s="234"/>
      <c r="DN44" s="234"/>
      <c r="DO44" s="234"/>
      <c r="DP44" s="234"/>
      <c r="DQ44" s="234"/>
      <c r="DR44" s="234"/>
      <c r="DS44" s="234"/>
      <c r="DT44" s="234"/>
      <c r="DU44" s="234"/>
      <c r="DV44" s="234"/>
      <c r="DW44" s="234"/>
      <c r="DX44" s="234"/>
      <c r="DY44" s="234"/>
      <c r="DZ44" s="234"/>
      <c r="EA44" s="234"/>
      <c r="EB44" s="234"/>
      <c r="EC44" s="234"/>
      <c r="ED44" s="234"/>
      <c r="EE44" s="234"/>
      <c r="EF44" s="234"/>
      <c r="EG44" s="234"/>
      <c r="EH44" s="234"/>
      <c r="EI44" s="234"/>
      <c r="EJ44" s="234"/>
      <c r="EK44" s="234"/>
      <c r="EL44" s="234"/>
      <c r="EM44" s="234"/>
      <c r="EN44" s="234"/>
      <c r="EO44" s="234"/>
      <c r="EP44" s="234"/>
      <c r="EQ44" s="234"/>
      <c r="ER44" s="234"/>
      <c r="ES44" s="234"/>
      <c r="ET44" s="234"/>
      <c r="EU44" s="234"/>
      <c r="EV44" s="234"/>
      <c r="EW44" s="234"/>
      <c r="EX44" s="234"/>
      <c r="EY44" s="234"/>
      <c r="EZ44" s="234"/>
      <c r="FA44" s="234"/>
      <c r="FB44" s="234"/>
      <c r="FC44" s="234"/>
      <c r="FD44" s="234"/>
      <c r="FE44" s="234"/>
      <c r="FF44" s="234"/>
      <c r="FG44" s="234"/>
      <c r="FH44" s="234"/>
      <c r="FI44" s="234"/>
      <c r="FJ44" s="234"/>
      <c r="FK44" s="234"/>
      <c r="FL44" s="234"/>
      <c r="FM44" s="234"/>
      <c r="FN44" s="234"/>
      <c r="FO44" s="234"/>
      <c r="FP44" s="234"/>
      <c r="FQ44" s="234"/>
      <c r="FR44" s="234"/>
      <c r="FS44" s="234"/>
      <c r="FT44" s="234"/>
      <c r="FU44" s="234"/>
      <c r="FV44" s="234"/>
      <c r="FW44" s="234"/>
      <c r="FX44" s="234"/>
      <c r="FY44" s="234"/>
      <c r="FZ44" s="234"/>
      <c r="GA44" s="234"/>
      <c r="GB44" s="234"/>
      <c r="GC44" s="234"/>
      <c r="GD44" s="234"/>
      <c r="GE44" s="234"/>
      <c r="GF44" s="234"/>
      <c r="GG44" s="234"/>
      <c r="GH44" s="234"/>
      <c r="GI44" s="234"/>
      <c r="GJ44" s="234"/>
      <c r="GK44" s="234"/>
      <c r="GL44" s="234"/>
      <c r="GM44" s="234"/>
      <c r="GN44" s="234"/>
      <c r="GO44" s="234"/>
      <c r="GP44" s="234"/>
      <c r="GQ44" s="234"/>
      <c r="GR44" s="234"/>
      <c r="GS44" s="234"/>
      <c r="GT44" s="234"/>
      <c r="GU44" s="234"/>
      <c r="GV44" s="234"/>
      <c r="GW44" s="234"/>
      <c r="GX44" s="234"/>
      <c r="GY44" s="234"/>
      <c r="GZ44" s="234"/>
      <c r="HA44" s="234"/>
      <c r="HB44" s="234"/>
      <c r="HC44" s="234"/>
      <c r="HD44" s="234"/>
      <c r="HE44" s="234"/>
      <c r="HF44" s="234"/>
      <c r="HG44" s="234"/>
      <c r="HH44" s="234"/>
      <c r="HI44" s="234"/>
      <c r="HJ44" s="234"/>
      <c r="HK44" s="234"/>
      <c r="HL44" s="234"/>
      <c r="HM44" s="234"/>
      <c r="HN44" s="234"/>
      <c r="HO44" s="234"/>
      <c r="HP44" s="234"/>
      <c r="HQ44" s="234"/>
      <c r="HR44" s="234"/>
      <c r="HS44" s="234"/>
      <c r="HT44" s="234"/>
      <c r="HU44" s="234"/>
      <c r="HV44" s="234"/>
      <c r="HW44" s="234"/>
      <c r="HX44" s="234"/>
      <c r="HY44" s="234"/>
      <c r="HZ44" s="234"/>
      <c r="IA44" s="234"/>
      <c r="IB44" s="234"/>
      <c r="IC44" s="234"/>
      <c r="ID44" s="234"/>
      <c r="IE44" s="234"/>
      <c r="IF44" s="234"/>
      <c r="IG44" s="234"/>
      <c r="IH44" s="234"/>
      <c r="II44" s="234"/>
      <c r="IJ44" s="234"/>
      <c r="IK44" s="234"/>
      <c r="IL44" s="234"/>
      <c r="IM44" s="234"/>
      <c r="IN44" s="234"/>
      <c r="IO44" s="234"/>
      <c r="IP44" s="234"/>
      <c r="IQ44" s="234"/>
      <c r="IR44" s="234"/>
      <c r="IS44" s="234"/>
      <c r="IT44" s="234"/>
      <c r="IU44" s="234"/>
    </row>
    <row r="45" spans="1:255" s="235" customFormat="1" ht="15.75" customHeight="1" x14ac:dyDescent="0.2">
      <c r="A45" s="464" t="s">
        <v>303</v>
      </c>
      <c r="B45" s="238" t="s">
        <v>304</v>
      </c>
      <c r="C45" s="238" t="s">
        <v>305</v>
      </c>
      <c r="D45" s="238" t="s">
        <v>326</v>
      </c>
      <c r="E45" s="238" t="s">
        <v>327</v>
      </c>
      <c r="F45" s="238" t="s">
        <v>328</v>
      </c>
      <c r="G45" s="238" t="s">
        <v>329</v>
      </c>
      <c r="H45" s="460" t="s">
        <v>330</v>
      </c>
      <c r="I45" s="460"/>
      <c r="J45" s="460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  <c r="IP45" s="234"/>
      <c r="IQ45" s="234"/>
      <c r="IR45" s="234"/>
      <c r="IS45" s="234"/>
      <c r="IT45" s="234"/>
      <c r="IU45" s="234"/>
    </row>
    <row r="46" spans="1:255" s="235" customFormat="1" ht="22.35" customHeight="1" x14ac:dyDescent="0.2">
      <c r="A46" s="464"/>
      <c r="B46" s="238" t="s">
        <v>331</v>
      </c>
      <c r="C46" s="238" t="s">
        <v>307</v>
      </c>
      <c r="D46" s="238" t="s">
        <v>363</v>
      </c>
      <c r="E46" s="238" t="s">
        <v>361</v>
      </c>
      <c r="F46" s="238" t="s">
        <v>366</v>
      </c>
      <c r="G46" s="238" t="s">
        <v>308</v>
      </c>
      <c r="H46" s="460" t="s">
        <v>332</v>
      </c>
      <c r="I46" s="460"/>
      <c r="J46" s="460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  <c r="IU46" s="234"/>
    </row>
    <row r="47" spans="1:255" s="235" customFormat="1" ht="15.75" customHeight="1" x14ac:dyDescent="0.2">
      <c r="A47" s="464"/>
      <c r="B47" s="238"/>
      <c r="C47" s="238" t="s">
        <v>310</v>
      </c>
      <c r="D47" s="239"/>
      <c r="E47" s="239"/>
      <c r="F47" s="238"/>
      <c r="G47" s="238" t="s">
        <v>311</v>
      </c>
      <c r="H47" s="460" t="s">
        <v>312</v>
      </c>
      <c r="I47" s="460"/>
      <c r="J47" s="460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34"/>
      <c r="CN47" s="234"/>
      <c r="CO47" s="234"/>
      <c r="CP47" s="234"/>
      <c r="CQ47" s="234"/>
      <c r="CR47" s="234"/>
      <c r="CS47" s="234"/>
      <c r="CT47" s="234"/>
      <c r="CU47" s="234"/>
      <c r="CV47" s="234"/>
      <c r="CW47" s="234"/>
      <c r="CX47" s="234"/>
      <c r="CY47" s="234"/>
      <c r="CZ47" s="234"/>
      <c r="DA47" s="234"/>
      <c r="DB47" s="234"/>
      <c r="DC47" s="234"/>
      <c r="DD47" s="234"/>
      <c r="DE47" s="234"/>
      <c r="DF47" s="234"/>
      <c r="DG47" s="234"/>
      <c r="DH47" s="234"/>
      <c r="DI47" s="234"/>
      <c r="DJ47" s="234"/>
      <c r="DK47" s="234"/>
      <c r="DL47" s="234"/>
      <c r="DM47" s="234"/>
      <c r="DN47" s="234"/>
      <c r="DO47" s="234"/>
      <c r="DP47" s="234"/>
      <c r="DQ47" s="234"/>
      <c r="DR47" s="234"/>
      <c r="DS47" s="234"/>
      <c r="DT47" s="234"/>
      <c r="DU47" s="234"/>
      <c r="DV47" s="234"/>
      <c r="DW47" s="234"/>
      <c r="DX47" s="234"/>
      <c r="DY47" s="234"/>
      <c r="DZ47" s="234"/>
      <c r="EA47" s="234"/>
      <c r="EB47" s="234"/>
      <c r="EC47" s="234"/>
      <c r="ED47" s="234"/>
      <c r="EE47" s="234"/>
      <c r="EF47" s="234"/>
      <c r="EG47" s="234"/>
      <c r="EH47" s="234"/>
      <c r="EI47" s="234"/>
      <c r="EJ47" s="234"/>
      <c r="EK47" s="234"/>
      <c r="EL47" s="234"/>
      <c r="EM47" s="234"/>
      <c r="EN47" s="234"/>
      <c r="EO47" s="234"/>
      <c r="EP47" s="234"/>
      <c r="EQ47" s="234"/>
      <c r="ER47" s="234"/>
      <c r="ES47" s="234"/>
      <c r="ET47" s="234"/>
      <c r="EU47" s="234"/>
      <c r="EV47" s="234"/>
      <c r="EW47" s="234"/>
      <c r="EX47" s="234"/>
      <c r="EY47" s="234"/>
      <c r="EZ47" s="234"/>
      <c r="FA47" s="234"/>
      <c r="FB47" s="234"/>
      <c r="FC47" s="234"/>
      <c r="FD47" s="234"/>
      <c r="FE47" s="234"/>
      <c r="FF47" s="234"/>
      <c r="FG47" s="234"/>
      <c r="FH47" s="234"/>
      <c r="FI47" s="234"/>
      <c r="FJ47" s="234"/>
      <c r="FK47" s="234"/>
      <c r="FL47" s="234"/>
      <c r="FM47" s="234"/>
      <c r="FN47" s="234"/>
      <c r="FO47" s="234"/>
      <c r="FP47" s="234"/>
      <c r="FQ47" s="234"/>
      <c r="FR47" s="234"/>
      <c r="FS47" s="234"/>
      <c r="FT47" s="234"/>
      <c r="FU47" s="234"/>
      <c r="FV47" s="234"/>
      <c r="FW47" s="234"/>
      <c r="FX47" s="234"/>
      <c r="FY47" s="234"/>
      <c r="FZ47" s="234"/>
      <c r="GA47" s="234"/>
      <c r="GB47" s="234"/>
      <c r="GC47" s="234"/>
      <c r="GD47" s="234"/>
      <c r="GE47" s="234"/>
      <c r="GF47" s="234"/>
      <c r="GG47" s="234"/>
      <c r="GH47" s="234"/>
      <c r="GI47" s="234"/>
      <c r="GJ47" s="234"/>
      <c r="GK47" s="234"/>
      <c r="GL47" s="234"/>
      <c r="GM47" s="234"/>
      <c r="GN47" s="234"/>
      <c r="GO47" s="234"/>
      <c r="GP47" s="234"/>
      <c r="GQ47" s="234"/>
      <c r="GR47" s="234"/>
      <c r="GS47" s="234"/>
      <c r="GT47" s="234"/>
      <c r="GU47" s="234"/>
      <c r="GV47" s="234"/>
      <c r="GW47" s="234"/>
      <c r="GX47" s="234"/>
      <c r="GY47" s="234"/>
      <c r="GZ47" s="234"/>
      <c r="HA47" s="234"/>
      <c r="HB47" s="234"/>
      <c r="HC47" s="234"/>
      <c r="HD47" s="234"/>
      <c r="HE47" s="234"/>
      <c r="HF47" s="234"/>
      <c r="HG47" s="234"/>
      <c r="HH47" s="234"/>
      <c r="HI47" s="234"/>
      <c r="HJ47" s="234"/>
      <c r="HK47" s="234"/>
      <c r="HL47" s="234"/>
      <c r="HM47" s="234"/>
      <c r="HN47" s="234"/>
      <c r="HO47" s="234"/>
      <c r="HP47" s="234"/>
      <c r="HQ47" s="234"/>
      <c r="HR47" s="234"/>
      <c r="HS47" s="234"/>
      <c r="HT47" s="234"/>
      <c r="HU47" s="234"/>
      <c r="HV47" s="234"/>
      <c r="HW47" s="234"/>
      <c r="HX47" s="234"/>
      <c r="HY47" s="234"/>
      <c r="HZ47" s="234"/>
      <c r="IA47" s="234"/>
      <c r="IB47" s="234"/>
      <c r="IC47" s="234"/>
      <c r="ID47" s="234"/>
      <c r="IE47" s="234"/>
      <c r="IF47" s="234"/>
      <c r="IG47" s="234"/>
      <c r="IH47" s="234"/>
      <c r="II47" s="234"/>
      <c r="IJ47" s="234"/>
      <c r="IK47" s="234"/>
      <c r="IL47" s="234"/>
      <c r="IM47" s="234"/>
      <c r="IN47" s="234"/>
      <c r="IO47" s="234"/>
      <c r="IP47" s="234"/>
      <c r="IQ47" s="234"/>
      <c r="IR47" s="234"/>
      <c r="IS47" s="234"/>
      <c r="IT47" s="234"/>
      <c r="IU47" s="234"/>
    </row>
    <row r="48" spans="1:255" s="235" customFormat="1" ht="12" x14ac:dyDescent="0.2">
      <c r="A48" s="236" t="s">
        <v>313</v>
      </c>
      <c r="B48" s="239" t="s">
        <v>333</v>
      </c>
      <c r="C48" s="239" t="s">
        <v>390</v>
      </c>
      <c r="D48" s="240">
        <v>16</v>
      </c>
      <c r="E48" s="239" t="s">
        <v>362</v>
      </c>
      <c r="F48" s="263">
        <f>((1/(130))*16*(1/188.76))</f>
        <v>6.5202862405659614E-4</v>
      </c>
      <c r="G48" s="241">
        <f>E40</f>
        <v>0</v>
      </c>
      <c r="H48" s="468">
        <f>(1/(30*130)*E40)</f>
        <v>0</v>
      </c>
      <c r="I48" s="469"/>
      <c r="J48" s="470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W48" s="234"/>
      <c r="DX48" s="234"/>
      <c r="DY48" s="234"/>
      <c r="DZ48" s="234"/>
      <c r="EA48" s="234"/>
      <c r="EB48" s="234"/>
      <c r="EC48" s="234"/>
      <c r="ED48" s="234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  <c r="ER48" s="234"/>
      <c r="ES48" s="234"/>
      <c r="ET48" s="234"/>
      <c r="EU48" s="234"/>
      <c r="EV48" s="234"/>
      <c r="EW48" s="234"/>
      <c r="EX48" s="234"/>
      <c r="EY48" s="234"/>
      <c r="EZ48" s="234"/>
      <c r="FA48" s="234"/>
      <c r="FB48" s="234"/>
      <c r="FC48" s="234"/>
      <c r="FD48" s="234"/>
      <c r="FE48" s="234"/>
      <c r="FF48" s="234"/>
      <c r="FG48" s="234"/>
      <c r="FH48" s="234"/>
      <c r="FI48" s="234"/>
      <c r="FJ48" s="234"/>
      <c r="FK48" s="234"/>
      <c r="FL48" s="234"/>
      <c r="FM48" s="234"/>
      <c r="FN48" s="234"/>
      <c r="FO48" s="234"/>
      <c r="FP48" s="234"/>
      <c r="FQ48" s="234"/>
      <c r="FR48" s="234"/>
      <c r="FS48" s="234"/>
      <c r="FT48" s="234"/>
      <c r="FU48" s="234"/>
      <c r="FV48" s="234"/>
      <c r="FW48" s="234"/>
      <c r="FX48" s="234"/>
      <c r="FY48" s="234"/>
      <c r="FZ48" s="234"/>
      <c r="GA48" s="234"/>
      <c r="GB48" s="234"/>
      <c r="GC48" s="234"/>
      <c r="GD48" s="234"/>
      <c r="GE48" s="234"/>
      <c r="GF48" s="234"/>
      <c r="GG48" s="234"/>
      <c r="GH48" s="234"/>
      <c r="GI48" s="234"/>
      <c r="GJ48" s="234"/>
      <c r="GK48" s="234"/>
      <c r="GL48" s="234"/>
      <c r="GM48" s="234"/>
      <c r="GN48" s="234"/>
      <c r="GO48" s="234"/>
      <c r="GP48" s="234"/>
      <c r="GQ48" s="234"/>
      <c r="GR48" s="234"/>
      <c r="GS48" s="234"/>
      <c r="GT48" s="234"/>
      <c r="GU48" s="234"/>
      <c r="GV48" s="234"/>
      <c r="GW48" s="234"/>
      <c r="GX48" s="234"/>
      <c r="GY48" s="234"/>
      <c r="GZ48" s="234"/>
      <c r="HA48" s="234"/>
      <c r="HB48" s="234"/>
      <c r="HC48" s="234"/>
      <c r="HD48" s="234"/>
      <c r="HE48" s="234"/>
      <c r="HF48" s="234"/>
      <c r="HG48" s="234"/>
      <c r="HH48" s="234"/>
      <c r="HI48" s="234"/>
      <c r="HJ48" s="234"/>
      <c r="HK48" s="234"/>
      <c r="HL48" s="234"/>
      <c r="HM48" s="234"/>
      <c r="HN48" s="234"/>
      <c r="HO48" s="234"/>
      <c r="HP48" s="234"/>
      <c r="HQ48" s="234"/>
      <c r="HR48" s="234"/>
      <c r="HS48" s="234"/>
      <c r="HT48" s="234"/>
      <c r="HU48" s="234"/>
      <c r="HV48" s="234"/>
      <c r="HW48" s="234"/>
      <c r="HX48" s="234"/>
      <c r="HY48" s="234"/>
      <c r="HZ48" s="234"/>
      <c r="IA48" s="234"/>
      <c r="IB48" s="234"/>
      <c r="IC48" s="234"/>
      <c r="ID48" s="234"/>
      <c r="IE48" s="234"/>
      <c r="IF48" s="234"/>
      <c r="IG48" s="234"/>
      <c r="IH48" s="234"/>
      <c r="II48" s="234"/>
      <c r="IJ48" s="234"/>
      <c r="IK48" s="234"/>
      <c r="IL48" s="234"/>
      <c r="IM48" s="234"/>
      <c r="IN48" s="234"/>
      <c r="IO48" s="234"/>
      <c r="IP48" s="234"/>
      <c r="IQ48" s="234"/>
      <c r="IR48" s="234"/>
      <c r="IS48" s="234"/>
      <c r="IT48" s="234"/>
      <c r="IU48" s="234"/>
    </row>
    <row r="49" spans="1:255" s="235" customFormat="1" ht="24" x14ac:dyDescent="0.2">
      <c r="A49" s="236" t="s">
        <v>230</v>
      </c>
      <c r="B49" s="239" t="s">
        <v>333</v>
      </c>
      <c r="C49" s="239" t="s">
        <v>390</v>
      </c>
      <c r="D49" s="240">
        <v>16</v>
      </c>
      <c r="E49" s="239" t="s">
        <v>362</v>
      </c>
      <c r="F49" s="242">
        <f>(1/130)*D49*(1/188.76)</f>
        <v>6.5202862405659614E-4</v>
      </c>
      <c r="G49" s="241">
        <f>E41</f>
        <v>0</v>
      </c>
      <c r="H49" s="471">
        <f>F49*G49</f>
        <v>0</v>
      </c>
      <c r="I49" s="471"/>
      <c r="J49" s="471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  <c r="BK49" s="234"/>
      <c r="BL49" s="234"/>
      <c r="BM49" s="234"/>
      <c r="BN49" s="234"/>
      <c r="BO49" s="234"/>
      <c r="BP49" s="234"/>
      <c r="BQ49" s="234"/>
      <c r="BR49" s="234"/>
      <c r="BS49" s="234"/>
      <c r="BT49" s="234"/>
      <c r="BU49" s="234"/>
      <c r="BV49" s="234"/>
      <c r="BW49" s="234"/>
      <c r="BX49" s="234"/>
      <c r="BY49" s="234"/>
      <c r="BZ49" s="234"/>
      <c r="CA49" s="234"/>
      <c r="CB49" s="234"/>
      <c r="CC49" s="234"/>
      <c r="CD49" s="234"/>
      <c r="CE49" s="234"/>
      <c r="CF49" s="234"/>
      <c r="CG49" s="234"/>
      <c r="CH49" s="234"/>
      <c r="CI49" s="234"/>
      <c r="CJ49" s="234"/>
      <c r="CK49" s="234"/>
      <c r="CL49" s="234"/>
      <c r="CM49" s="234"/>
      <c r="CN49" s="234"/>
      <c r="CO49" s="234"/>
      <c r="CP49" s="234"/>
      <c r="CQ49" s="234"/>
      <c r="CR49" s="234"/>
      <c r="CS49" s="234"/>
      <c r="CT49" s="234"/>
      <c r="CU49" s="234"/>
      <c r="CV49" s="234"/>
      <c r="CW49" s="234"/>
      <c r="CX49" s="234"/>
      <c r="CY49" s="234"/>
      <c r="CZ49" s="234"/>
      <c r="DA49" s="234"/>
      <c r="DB49" s="234"/>
      <c r="DC49" s="234"/>
      <c r="DD49" s="234"/>
      <c r="DE49" s="234"/>
      <c r="DF49" s="234"/>
      <c r="DG49" s="234"/>
      <c r="DH49" s="234"/>
      <c r="DI49" s="234"/>
      <c r="DJ49" s="234"/>
      <c r="DK49" s="234"/>
      <c r="DL49" s="234"/>
      <c r="DM49" s="234"/>
      <c r="DN49" s="234"/>
      <c r="DO49" s="234"/>
      <c r="DP49" s="234"/>
      <c r="DQ49" s="234"/>
      <c r="DR49" s="234"/>
      <c r="DS49" s="234"/>
      <c r="DT49" s="234"/>
      <c r="DU49" s="234"/>
      <c r="DV49" s="234"/>
      <c r="DW49" s="234"/>
      <c r="DX49" s="234"/>
      <c r="DY49" s="234"/>
      <c r="DZ49" s="234"/>
      <c r="EA49" s="234"/>
      <c r="EB49" s="234"/>
      <c r="EC49" s="234"/>
      <c r="ED49" s="234"/>
      <c r="EE49" s="234"/>
      <c r="EF49" s="234"/>
      <c r="EG49" s="234"/>
      <c r="EH49" s="234"/>
      <c r="EI49" s="234"/>
      <c r="EJ49" s="234"/>
      <c r="EK49" s="234"/>
      <c r="EL49" s="234"/>
      <c r="EM49" s="234"/>
      <c r="EN49" s="234"/>
      <c r="EO49" s="234"/>
      <c r="EP49" s="234"/>
      <c r="EQ49" s="234"/>
      <c r="ER49" s="234"/>
      <c r="ES49" s="234"/>
      <c r="ET49" s="234"/>
      <c r="EU49" s="234"/>
      <c r="EV49" s="234"/>
      <c r="EW49" s="234"/>
      <c r="EX49" s="234"/>
      <c r="EY49" s="234"/>
      <c r="EZ49" s="234"/>
      <c r="FA49" s="234"/>
      <c r="FB49" s="234"/>
      <c r="FC49" s="234"/>
      <c r="FD49" s="234"/>
      <c r="FE49" s="234"/>
      <c r="FF49" s="234"/>
      <c r="FG49" s="234"/>
      <c r="FH49" s="234"/>
      <c r="FI49" s="234"/>
      <c r="FJ49" s="234"/>
      <c r="FK49" s="234"/>
      <c r="FL49" s="234"/>
      <c r="FM49" s="234"/>
      <c r="FN49" s="234"/>
      <c r="FO49" s="234"/>
      <c r="FP49" s="234"/>
      <c r="FQ49" s="234"/>
      <c r="FR49" s="234"/>
      <c r="FS49" s="234"/>
      <c r="FT49" s="234"/>
      <c r="FU49" s="234"/>
      <c r="FV49" s="234"/>
      <c r="FW49" s="234"/>
      <c r="FX49" s="234"/>
      <c r="FY49" s="234"/>
      <c r="FZ49" s="234"/>
      <c r="GA49" s="234"/>
      <c r="GB49" s="234"/>
      <c r="GC49" s="234"/>
      <c r="GD49" s="234"/>
      <c r="GE49" s="234"/>
      <c r="GF49" s="234"/>
      <c r="GG49" s="234"/>
      <c r="GH49" s="234"/>
      <c r="GI49" s="234"/>
      <c r="GJ49" s="234"/>
      <c r="GK49" s="234"/>
      <c r="GL49" s="234"/>
      <c r="GM49" s="234"/>
      <c r="GN49" s="234"/>
      <c r="GO49" s="234"/>
      <c r="GP49" s="234"/>
      <c r="GQ49" s="234"/>
      <c r="GR49" s="234"/>
      <c r="GS49" s="234"/>
      <c r="GT49" s="234"/>
      <c r="GU49" s="234"/>
      <c r="GV49" s="234"/>
      <c r="GW49" s="234"/>
      <c r="GX49" s="234"/>
      <c r="GY49" s="234"/>
      <c r="GZ49" s="234"/>
      <c r="HA49" s="234"/>
      <c r="HB49" s="234"/>
      <c r="HC49" s="234"/>
      <c r="HD49" s="234"/>
      <c r="HE49" s="234"/>
      <c r="HF49" s="234"/>
      <c r="HG49" s="234"/>
      <c r="HH49" s="234"/>
      <c r="HI49" s="234"/>
      <c r="HJ49" s="234"/>
      <c r="HK49" s="234"/>
      <c r="HL49" s="234"/>
      <c r="HM49" s="234"/>
      <c r="HN49" s="234"/>
      <c r="HO49" s="234"/>
      <c r="HP49" s="234"/>
      <c r="HQ49" s="234"/>
      <c r="HR49" s="234"/>
      <c r="HS49" s="234"/>
      <c r="HT49" s="234"/>
      <c r="HU49" s="234"/>
      <c r="HV49" s="234"/>
      <c r="HW49" s="234"/>
      <c r="HX49" s="234"/>
      <c r="HY49" s="234"/>
      <c r="HZ49" s="234"/>
      <c r="IA49" s="234"/>
      <c r="IB49" s="234"/>
      <c r="IC49" s="234"/>
      <c r="ID49" s="234"/>
      <c r="IE49" s="234"/>
      <c r="IF49" s="234"/>
      <c r="IG49" s="234"/>
      <c r="IH49" s="234"/>
      <c r="II49" s="234"/>
      <c r="IJ49" s="234"/>
      <c r="IK49" s="234"/>
      <c r="IL49" s="234"/>
      <c r="IM49" s="234"/>
      <c r="IN49" s="234"/>
      <c r="IO49" s="234"/>
      <c r="IP49" s="234"/>
      <c r="IQ49" s="234"/>
      <c r="IR49" s="234"/>
      <c r="IS49" s="234"/>
      <c r="IT49" s="234"/>
      <c r="IU49" s="234"/>
    </row>
    <row r="50" spans="1:255" s="235" customFormat="1" ht="15.75" customHeight="1" x14ac:dyDescent="0.2">
      <c r="A50" s="464" t="s">
        <v>241</v>
      </c>
      <c r="B50" s="464"/>
      <c r="C50" s="464"/>
      <c r="D50" s="464"/>
      <c r="E50" s="464"/>
      <c r="F50" s="464"/>
      <c r="G50" s="464"/>
      <c r="H50" s="467">
        <f>H48+H49</f>
        <v>0</v>
      </c>
      <c r="I50" s="467"/>
      <c r="J50" s="467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234"/>
      <c r="BB50" s="234"/>
      <c r="BC50" s="234"/>
      <c r="BD50" s="234"/>
      <c r="BE50" s="234"/>
      <c r="BF50" s="234"/>
      <c r="BG50" s="234"/>
      <c r="BH50" s="234"/>
      <c r="BI50" s="234"/>
      <c r="BJ50" s="234"/>
      <c r="BK50" s="234"/>
      <c r="BL50" s="234"/>
      <c r="BM50" s="234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234"/>
      <c r="CM50" s="234"/>
      <c r="CN50" s="234"/>
      <c r="CO50" s="234"/>
      <c r="CP50" s="234"/>
      <c r="CQ50" s="23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4"/>
      <c r="DE50" s="234"/>
      <c r="DF50" s="234"/>
      <c r="DG50" s="234"/>
      <c r="DH50" s="234"/>
      <c r="DI50" s="234"/>
      <c r="DJ50" s="234"/>
      <c r="DK50" s="234"/>
      <c r="DL50" s="234"/>
      <c r="DM50" s="234"/>
      <c r="DN50" s="234"/>
      <c r="DO50" s="234"/>
      <c r="DP50" s="234"/>
      <c r="DQ50" s="234"/>
      <c r="DR50" s="234"/>
      <c r="DS50" s="234"/>
      <c r="DT50" s="234"/>
      <c r="DU50" s="234"/>
      <c r="DV50" s="234"/>
      <c r="DW50" s="234"/>
      <c r="DX50" s="234"/>
      <c r="DY50" s="234"/>
      <c r="DZ50" s="234"/>
      <c r="EA50" s="234"/>
      <c r="EB50" s="234"/>
      <c r="EC50" s="234"/>
      <c r="ED50" s="234"/>
      <c r="EE50" s="234"/>
      <c r="EF50" s="234"/>
      <c r="EG50" s="234"/>
      <c r="EH50" s="234"/>
      <c r="EI50" s="234"/>
      <c r="EJ50" s="234"/>
      <c r="EK50" s="234"/>
      <c r="EL50" s="234"/>
      <c r="EM50" s="234"/>
      <c r="EN50" s="234"/>
      <c r="EO50" s="234"/>
      <c r="EP50" s="234"/>
      <c r="EQ50" s="234"/>
      <c r="ER50" s="234"/>
      <c r="ES50" s="234"/>
      <c r="ET50" s="234"/>
      <c r="EU50" s="234"/>
      <c r="EV50" s="234"/>
      <c r="EW50" s="234"/>
      <c r="EX50" s="234"/>
      <c r="EY50" s="234"/>
      <c r="EZ50" s="234"/>
      <c r="FA50" s="234"/>
      <c r="FB50" s="234"/>
      <c r="FC50" s="234"/>
      <c r="FD50" s="234"/>
      <c r="FE50" s="234"/>
      <c r="FF50" s="234"/>
      <c r="FG50" s="234"/>
      <c r="FH50" s="234"/>
      <c r="FI50" s="234"/>
      <c r="FJ50" s="234"/>
      <c r="FK50" s="234"/>
      <c r="FL50" s="234"/>
      <c r="FM50" s="234"/>
      <c r="FN50" s="234"/>
      <c r="FO50" s="234"/>
      <c r="FP50" s="234"/>
      <c r="FQ50" s="234"/>
      <c r="FR50" s="234"/>
      <c r="FS50" s="234"/>
      <c r="FT50" s="234"/>
      <c r="FU50" s="234"/>
      <c r="FV50" s="234"/>
      <c r="FW50" s="234"/>
      <c r="FX50" s="234"/>
      <c r="FY50" s="234"/>
      <c r="FZ50" s="234"/>
      <c r="GA50" s="234"/>
      <c r="GB50" s="234"/>
      <c r="GC50" s="234"/>
      <c r="GD50" s="234"/>
      <c r="GE50" s="234"/>
      <c r="GF50" s="234"/>
      <c r="GG50" s="234"/>
      <c r="GH50" s="234"/>
      <c r="GI50" s="234"/>
      <c r="GJ50" s="234"/>
      <c r="GK50" s="234"/>
      <c r="GL50" s="234"/>
      <c r="GM50" s="234"/>
      <c r="GN50" s="234"/>
      <c r="GO50" s="234"/>
      <c r="GP50" s="234"/>
      <c r="GQ50" s="234"/>
      <c r="GR50" s="234"/>
      <c r="GS50" s="234"/>
      <c r="GT50" s="234"/>
      <c r="GU50" s="234"/>
      <c r="GV50" s="234"/>
      <c r="GW50" s="234"/>
      <c r="GX50" s="234"/>
      <c r="GY50" s="234"/>
      <c r="GZ50" s="234"/>
      <c r="HA50" s="234"/>
      <c r="HB50" s="234"/>
      <c r="HC50" s="234"/>
      <c r="HD50" s="234"/>
      <c r="HE50" s="234"/>
      <c r="HF50" s="234"/>
      <c r="HG50" s="234"/>
      <c r="HH50" s="234"/>
      <c r="HI50" s="234"/>
      <c r="HJ50" s="234"/>
      <c r="HK50" s="234"/>
      <c r="HL50" s="234"/>
      <c r="HM50" s="234"/>
      <c r="HN50" s="234"/>
      <c r="HO50" s="234"/>
      <c r="HP50" s="234"/>
      <c r="HQ50" s="234"/>
      <c r="HR50" s="234"/>
      <c r="HS50" s="234"/>
      <c r="HT50" s="234"/>
      <c r="HU50" s="234"/>
      <c r="HV50" s="234"/>
      <c r="HW50" s="234"/>
      <c r="HX50" s="234"/>
      <c r="HY50" s="234"/>
      <c r="HZ50" s="234"/>
      <c r="IA50" s="234"/>
      <c r="IB50" s="234"/>
      <c r="IC50" s="234"/>
      <c r="ID50" s="234"/>
      <c r="IE50" s="234"/>
      <c r="IF50" s="234"/>
      <c r="IG50" s="234"/>
      <c r="IH50" s="234"/>
      <c r="II50" s="234"/>
      <c r="IJ50" s="234"/>
      <c r="IK50" s="234"/>
      <c r="IL50" s="234"/>
      <c r="IM50" s="234"/>
      <c r="IN50" s="234"/>
      <c r="IO50" s="234"/>
      <c r="IP50" s="234"/>
      <c r="IQ50" s="234"/>
      <c r="IR50" s="234"/>
      <c r="IS50" s="234"/>
      <c r="IT50" s="234"/>
      <c r="IU50" s="234"/>
    </row>
    <row r="51" spans="1:255" s="235" customFormat="1" ht="12" x14ac:dyDescent="0.2">
      <c r="A51" s="465"/>
      <c r="B51" s="465"/>
      <c r="C51" s="465"/>
      <c r="D51" s="465"/>
      <c r="E51" s="465"/>
      <c r="F51" s="465"/>
      <c r="G51" s="465"/>
      <c r="H51" s="465"/>
      <c r="I51" s="465"/>
      <c r="J51" s="465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4"/>
      <c r="DE51" s="234"/>
      <c r="DF51" s="234"/>
      <c r="DG51" s="234"/>
      <c r="DH51" s="234"/>
      <c r="DI51" s="234"/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W51" s="234"/>
      <c r="DX51" s="234"/>
      <c r="DY51" s="234"/>
      <c r="DZ51" s="234"/>
      <c r="EA51" s="234"/>
      <c r="EB51" s="234"/>
      <c r="EC51" s="234"/>
      <c r="ED51" s="234"/>
      <c r="EE51" s="234"/>
      <c r="EF51" s="234"/>
      <c r="EG51" s="234"/>
      <c r="EH51" s="234"/>
      <c r="EI51" s="234"/>
      <c r="EJ51" s="234"/>
      <c r="EK51" s="234"/>
      <c r="EL51" s="234"/>
      <c r="EM51" s="234"/>
      <c r="EN51" s="234"/>
      <c r="EO51" s="234"/>
      <c r="EP51" s="234"/>
      <c r="EQ51" s="234"/>
      <c r="ER51" s="234"/>
      <c r="ES51" s="234"/>
      <c r="ET51" s="234"/>
      <c r="EU51" s="234"/>
      <c r="EV51" s="234"/>
      <c r="EW51" s="234"/>
      <c r="EX51" s="234"/>
      <c r="EY51" s="234"/>
      <c r="EZ51" s="234"/>
      <c r="FA51" s="234"/>
      <c r="FB51" s="234"/>
      <c r="FC51" s="234"/>
      <c r="FD51" s="234"/>
      <c r="FE51" s="234"/>
      <c r="FF51" s="234"/>
      <c r="FG51" s="234"/>
      <c r="FH51" s="234"/>
      <c r="FI51" s="234"/>
      <c r="FJ51" s="234"/>
      <c r="FK51" s="234"/>
      <c r="FL51" s="234"/>
      <c r="FM51" s="234"/>
      <c r="FN51" s="234"/>
      <c r="FO51" s="234"/>
      <c r="FP51" s="234"/>
      <c r="FQ51" s="234"/>
      <c r="FR51" s="234"/>
      <c r="FS51" s="234"/>
      <c r="FT51" s="234"/>
      <c r="FU51" s="234"/>
      <c r="FV51" s="234"/>
      <c r="FW51" s="234"/>
      <c r="FX51" s="234"/>
      <c r="FY51" s="234"/>
      <c r="FZ51" s="234"/>
      <c r="GA51" s="234"/>
      <c r="GB51" s="234"/>
      <c r="GC51" s="234"/>
      <c r="GD51" s="234"/>
      <c r="GE51" s="234"/>
      <c r="GF51" s="234"/>
      <c r="GG51" s="234"/>
      <c r="GH51" s="234"/>
      <c r="GI51" s="234"/>
      <c r="GJ51" s="234"/>
      <c r="GK51" s="234"/>
      <c r="GL51" s="234"/>
      <c r="GM51" s="234"/>
      <c r="GN51" s="234"/>
      <c r="GO51" s="234"/>
      <c r="GP51" s="234"/>
      <c r="GQ51" s="234"/>
      <c r="GR51" s="234"/>
      <c r="GS51" s="234"/>
      <c r="GT51" s="234"/>
      <c r="GU51" s="234"/>
      <c r="GV51" s="234"/>
      <c r="GW51" s="234"/>
      <c r="GX51" s="234"/>
      <c r="GY51" s="234"/>
      <c r="GZ51" s="234"/>
      <c r="HA51" s="234"/>
      <c r="HB51" s="234"/>
      <c r="HC51" s="234"/>
      <c r="HD51" s="234"/>
      <c r="HE51" s="234"/>
      <c r="HF51" s="234"/>
      <c r="HG51" s="234"/>
      <c r="HH51" s="234"/>
      <c r="HI51" s="234"/>
      <c r="HJ51" s="234"/>
      <c r="HK51" s="234"/>
      <c r="HL51" s="234"/>
      <c r="HM51" s="234"/>
      <c r="HN51" s="234"/>
      <c r="HO51" s="234"/>
      <c r="HP51" s="234"/>
      <c r="HQ51" s="234"/>
      <c r="HR51" s="234"/>
      <c r="HS51" s="234"/>
      <c r="HT51" s="234"/>
      <c r="HU51" s="234"/>
      <c r="HV51" s="234"/>
      <c r="HW51" s="234"/>
      <c r="HX51" s="234"/>
      <c r="HY51" s="234"/>
      <c r="HZ51" s="234"/>
      <c r="IA51" s="234"/>
      <c r="IB51" s="234"/>
      <c r="IC51" s="234"/>
      <c r="ID51" s="234"/>
      <c r="IE51" s="234"/>
      <c r="IF51" s="234"/>
      <c r="IG51" s="234"/>
      <c r="IH51" s="234"/>
      <c r="II51" s="234"/>
      <c r="IJ51" s="234"/>
      <c r="IK51" s="234"/>
      <c r="IL51" s="234"/>
      <c r="IM51" s="234"/>
      <c r="IN51" s="234"/>
      <c r="IO51" s="234"/>
      <c r="IP51" s="234"/>
      <c r="IQ51" s="234"/>
      <c r="IR51" s="234"/>
      <c r="IS51" s="234"/>
      <c r="IT51" s="234"/>
      <c r="IU51" s="234"/>
    </row>
    <row r="52" spans="1:255" s="235" customFormat="1" ht="12.75" customHeight="1" x14ac:dyDescent="0.2">
      <c r="A52" s="464" t="s">
        <v>334</v>
      </c>
      <c r="B52" s="464"/>
      <c r="C52" s="464"/>
      <c r="D52" s="464"/>
      <c r="E52" s="464"/>
      <c r="F52" s="464"/>
      <c r="G52" s="464"/>
      <c r="H52" s="464"/>
      <c r="I52" s="464"/>
      <c r="J52" s="46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  <c r="ER52" s="234"/>
      <c r="ES52" s="234"/>
      <c r="ET52" s="234"/>
      <c r="EU52" s="234"/>
      <c r="EV52" s="234"/>
      <c r="EW52" s="234"/>
      <c r="EX52" s="234"/>
      <c r="EY52" s="234"/>
      <c r="EZ52" s="234"/>
      <c r="FA52" s="234"/>
      <c r="FB52" s="234"/>
      <c r="FC52" s="234"/>
      <c r="FD52" s="234"/>
      <c r="FE52" s="234"/>
      <c r="FF52" s="234"/>
      <c r="FG52" s="234"/>
      <c r="FH52" s="234"/>
      <c r="FI52" s="234"/>
      <c r="FJ52" s="234"/>
      <c r="FK52" s="234"/>
      <c r="FL52" s="234"/>
      <c r="FM52" s="234"/>
      <c r="FN52" s="234"/>
      <c r="FO52" s="234"/>
      <c r="FP52" s="234"/>
      <c r="FQ52" s="234"/>
      <c r="FR52" s="234"/>
      <c r="FS52" s="234"/>
      <c r="FT52" s="234"/>
      <c r="FU52" s="234"/>
      <c r="FV52" s="234"/>
      <c r="FW52" s="234"/>
      <c r="FX52" s="234"/>
      <c r="FY52" s="234"/>
      <c r="FZ52" s="234"/>
      <c r="GA52" s="234"/>
      <c r="GB52" s="234"/>
      <c r="GC52" s="234"/>
      <c r="GD52" s="234"/>
      <c r="GE52" s="234"/>
      <c r="GF52" s="234"/>
      <c r="GG52" s="234"/>
      <c r="GH52" s="234"/>
      <c r="GI52" s="234"/>
      <c r="GJ52" s="234"/>
      <c r="GK52" s="234"/>
      <c r="GL52" s="234"/>
      <c r="GM52" s="234"/>
      <c r="GN52" s="234"/>
      <c r="GO52" s="234"/>
      <c r="GP52" s="234"/>
      <c r="GQ52" s="234"/>
      <c r="GR52" s="234"/>
      <c r="GS52" s="234"/>
      <c r="GT52" s="234"/>
      <c r="GU52" s="234"/>
      <c r="GV52" s="234"/>
      <c r="GW52" s="234"/>
      <c r="GX52" s="234"/>
      <c r="GY52" s="234"/>
      <c r="GZ52" s="234"/>
      <c r="HA52" s="234"/>
      <c r="HB52" s="234"/>
      <c r="HC52" s="234"/>
      <c r="HD52" s="234"/>
      <c r="HE52" s="234"/>
      <c r="HF52" s="234"/>
      <c r="HG52" s="234"/>
      <c r="HH52" s="234"/>
      <c r="HI52" s="234"/>
      <c r="HJ52" s="234"/>
      <c r="HK52" s="234"/>
      <c r="HL52" s="234"/>
      <c r="HM52" s="234"/>
      <c r="HN52" s="234"/>
      <c r="HO52" s="234"/>
      <c r="HP52" s="234"/>
      <c r="HQ52" s="234"/>
      <c r="HR52" s="234"/>
      <c r="HS52" s="234"/>
      <c r="HT52" s="234"/>
      <c r="HU52" s="234"/>
      <c r="HV52" s="234"/>
      <c r="HW52" s="234"/>
      <c r="HX52" s="234"/>
      <c r="HY52" s="234"/>
      <c r="HZ52" s="234"/>
      <c r="IA52" s="234"/>
      <c r="IB52" s="234"/>
      <c r="IC52" s="234"/>
      <c r="ID52" s="234"/>
      <c r="IE52" s="234"/>
      <c r="IF52" s="234"/>
      <c r="IG52" s="234"/>
      <c r="IH52" s="234"/>
      <c r="II52" s="234"/>
      <c r="IJ52" s="234"/>
      <c r="IK52" s="234"/>
      <c r="IL52" s="234"/>
      <c r="IM52" s="234"/>
      <c r="IN52" s="234"/>
      <c r="IO52" s="234"/>
      <c r="IP52" s="234"/>
      <c r="IQ52" s="234"/>
      <c r="IR52" s="234"/>
      <c r="IS52" s="234"/>
      <c r="IT52" s="234"/>
      <c r="IU52" s="234"/>
    </row>
    <row r="53" spans="1:255" s="235" customFormat="1" ht="15.75" customHeight="1" x14ac:dyDescent="0.2">
      <c r="A53" s="464" t="s">
        <v>303</v>
      </c>
      <c r="B53" s="238" t="s">
        <v>304</v>
      </c>
      <c r="C53" s="238" t="s">
        <v>305</v>
      </c>
      <c r="D53" s="238" t="s">
        <v>326</v>
      </c>
      <c r="E53" s="238" t="s">
        <v>327</v>
      </c>
      <c r="F53" s="238" t="s">
        <v>328</v>
      </c>
      <c r="G53" s="238" t="s">
        <v>329</v>
      </c>
      <c r="H53" s="460" t="s">
        <v>330</v>
      </c>
      <c r="I53" s="460"/>
      <c r="J53" s="460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4"/>
      <c r="DE53" s="234"/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234"/>
      <c r="ET53" s="234"/>
      <c r="EU53" s="234"/>
      <c r="EV53" s="234"/>
      <c r="EW53" s="234"/>
      <c r="EX53" s="234"/>
      <c r="EY53" s="234"/>
      <c r="EZ53" s="234"/>
      <c r="FA53" s="234"/>
      <c r="FB53" s="234"/>
      <c r="FC53" s="234"/>
      <c r="FD53" s="234"/>
      <c r="FE53" s="234"/>
      <c r="FF53" s="234"/>
      <c r="FG53" s="234"/>
      <c r="FH53" s="234"/>
      <c r="FI53" s="234"/>
      <c r="FJ53" s="234"/>
      <c r="FK53" s="234"/>
      <c r="FL53" s="234"/>
      <c r="FM53" s="234"/>
      <c r="FN53" s="234"/>
      <c r="FO53" s="234"/>
      <c r="FP53" s="234"/>
      <c r="FQ53" s="234"/>
      <c r="FR53" s="234"/>
      <c r="FS53" s="234"/>
      <c r="FT53" s="234"/>
      <c r="FU53" s="234"/>
      <c r="FV53" s="234"/>
      <c r="FW53" s="234"/>
      <c r="FX53" s="234"/>
      <c r="FY53" s="234"/>
      <c r="FZ53" s="234"/>
      <c r="GA53" s="234"/>
      <c r="GB53" s="234"/>
      <c r="GC53" s="234"/>
      <c r="GD53" s="234"/>
      <c r="GE53" s="234"/>
      <c r="GF53" s="234"/>
      <c r="GG53" s="234"/>
      <c r="GH53" s="234"/>
      <c r="GI53" s="234"/>
      <c r="GJ53" s="234"/>
      <c r="GK53" s="234"/>
      <c r="GL53" s="234"/>
      <c r="GM53" s="234"/>
      <c r="GN53" s="234"/>
      <c r="GO53" s="234"/>
      <c r="GP53" s="234"/>
      <c r="GQ53" s="234"/>
      <c r="GR53" s="234"/>
      <c r="GS53" s="234"/>
      <c r="GT53" s="234"/>
      <c r="GU53" s="234"/>
      <c r="GV53" s="234"/>
      <c r="GW53" s="234"/>
      <c r="GX53" s="234"/>
      <c r="GY53" s="234"/>
      <c r="GZ53" s="234"/>
      <c r="HA53" s="234"/>
      <c r="HB53" s="234"/>
      <c r="HC53" s="234"/>
      <c r="HD53" s="234"/>
      <c r="HE53" s="234"/>
      <c r="HF53" s="234"/>
      <c r="HG53" s="234"/>
      <c r="HH53" s="234"/>
      <c r="HI53" s="234"/>
      <c r="HJ53" s="234"/>
      <c r="HK53" s="234"/>
      <c r="HL53" s="234"/>
      <c r="HM53" s="234"/>
      <c r="HN53" s="234"/>
      <c r="HO53" s="234"/>
      <c r="HP53" s="234"/>
      <c r="HQ53" s="234"/>
      <c r="HR53" s="234"/>
      <c r="HS53" s="234"/>
      <c r="HT53" s="234"/>
      <c r="HU53" s="234"/>
      <c r="HV53" s="234"/>
      <c r="HW53" s="234"/>
      <c r="HX53" s="234"/>
      <c r="HY53" s="234"/>
      <c r="HZ53" s="234"/>
      <c r="IA53" s="234"/>
      <c r="IB53" s="234"/>
      <c r="IC53" s="234"/>
      <c r="ID53" s="234"/>
      <c r="IE53" s="234"/>
      <c r="IF53" s="234"/>
      <c r="IG53" s="234"/>
      <c r="IH53" s="234"/>
      <c r="II53" s="234"/>
      <c r="IJ53" s="234"/>
      <c r="IK53" s="234"/>
      <c r="IL53" s="234"/>
      <c r="IM53" s="234"/>
      <c r="IN53" s="234"/>
      <c r="IO53" s="234"/>
      <c r="IP53" s="234"/>
      <c r="IQ53" s="234"/>
      <c r="IR53" s="234"/>
      <c r="IS53" s="234"/>
      <c r="IT53" s="234"/>
      <c r="IU53" s="234"/>
    </row>
    <row r="54" spans="1:255" s="235" customFormat="1" ht="22.35" customHeight="1" x14ac:dyDescent="0.2">
      <c r="A54" s="464"/>
      <c r="B54" s="238" t="s">
        <v>331</v>
      </c>
      <c r="C54" s="238" t="s">
        <v>307</v>
      </c>
      <c r="D54" s="238" t="s">
        <v>363</v>
      </c>
      <c r="E54" s="238" t="s">
        <v>361</v>
      </c>
      <c r="F54" s="238" t="s">
        <v>366</v>
      </c>
      <c r="G54" s="238" t="s">
        <v>308</v>
      </c>
      <c r="H54" s="460" t="s">
        <v>332</v>
      </c>
      <c r="I54" s="460"/>
      <c r="J54" s="460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  <c r="IU54" s="234"/>
    </row>
    <row r="55" spans="1:255" s="235" customFormat="1" ht="15.75" customHeight="1" x14ac:dyDescent="0.2">
      <c r="A55" s="464"/>
      <c r="B55" s="238"/>
      <c r="C55" s="238" t="s">
        <v>310</v>
      </c>
      <c r="D55" s="239"/>
      <c r="E55" s="239"/>
      <c r="F55" s="238"/>
      <c r="G55" s="238" t="s">
        <v>311</v>
      </c>
      <c r="H55" s="460" t="s">
        <v>312</v>
      </c>
      <c r="I55" s="460"/>
      <c r="J55" s="460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234"/>
      <c r="BC55" s="234"/>
      <c r="BD55" s="234"/>
      <c r="BE55" s="234"/>
      <c r="BF55" s="234"/>
      <c r="BG55" s="234"/>
      <c r="BH55" s="234"/>
      <c r="BI55" s="234"/>
      <c r="BJ55" s="234"/>
      <c r="BK55" s="234"/>
      <c r="BL55" s="234"/>
      <c r="BM55" s="234"/>
      <c r="BN55" s="234"/>
      <c r="BO55" s="234"/>
      <c r="BP55" s="234"/>
      <c r="BQ55" s="234"/>
      <c r="BR55" s="234"/>
      <c r="BS55" s="234"/>
      <c r="BT55" s="234"/>
      <c r="BU55" s="234"/>
      <c r="BV55" s="234"/>
      <c r="BW55" s="234"/>
      <c r="BX55" s="234"/>
      <c r="BY55" s="234"/>
      <c r="BZ55" s="234"/>
      <c r="CA55" s="234"/>
      <c r="CB55" s="234"/>
      <c r="CC55" s="234"/>
      <c r="CD55" s="234"/>
      <c r="CE55" s="234"/>
      <c r="CF55" s="234"/>
      <c r="CG55" s="234"/>
      <c r="CH55" s="234"/>
      <c r="CI55" s="234"/>
      <c r="CJ55" s="234"/>
      <c r="CK55" s="234"/>
      <c r="CL55" s="234"/>
      <c r="CM55" s="234"/>
      <c r="CN55" s="234"/>
      <c r="CO55" s="234"/>
      <c r="CP55" s="234"/>
      <c r="CQ55" s="234"/>
      <c r="CR55" s="234"/>
      <c r="CS55" s="234"/>
      <c r="CT55" s="234"/>
      <c r="CU55" s="234"/>
      <c r="CV55" s="234"/>
      <c r="CW55" s="234"/>
      <c r="CX55" s="234"/>
      <c r="CY55" s="234"/>
      <c r="CZ55" s="234"/>
      <c r="DA55" s="234"/>
      <c r="DB55" s="234"/>
      <c r="DC55" s="234"/>
      <c r="DD55" s="234"/>
      <c r="DE55" s="234"/>
      <c r="DF55" s="234"/>
      <c r="DG55" s="234"/>
      <c r="DH55" s="234"/>
      <c r="DI55" s="234"/>
      <c r="DJ55" s="234"/>
      <c r="DK55" s="234"/>
      <c r="DL55" s="234"/>
      <c r="DM55" s="234"/>
      <c r="DN55" s="234"/>
      <c r="DO55" s="234"/>
      <c r="DP55" s="234"/>
      <c r="DQ55" s="234"/>
      <c r="DR55" s="234"/>
      <c r="DS55" s="234"/>
      <c r="DT55" s="234"/>
      <c r="DU55" s="234"/>
      <c r="DV55" s="234"/>
      <c r="DW55" s="234"/>
      <c r="DX55" s="234"/>
      <c r="DY55" s="234"/>
      <c r="DZ55" s="234"/>
      <c r="EA55" s="234"/>
      <c r="EB55" s="234"/>
      <c r="EC55" s="234"/>
      <c r="ED55" s="234"/>
      <c r="EE55" s="234"/>
      <c r="EF55" s="234"/>
      <c r="EG55" s="234"/>
      <c r="EH55" s="234"/>
      <c r="EI55" s="234"/>
      <c r="EJ55" s="234"/>
      <c r="EK55" s="234"/>
      <c r="EL55" s="234"/>
      <c r="EM55" s="234"/>
      <c r="EN55" s="234"/>
      <c r="EO55" s="234"/>
      <c r="EP55" s="234"/>
      <c r="EQ55" s="234"/>
      <c r="ER55" s="234"/>
      <c r="ES55" s="234"/>
      <c r="ET55" s="234"/>
      <c r="EU55" s="234"/>
      <c r="EV55" s="234"/>
      <c r="EW55" s="234"/>
      <c r="EX55" s="234"/>
      <c r="EY55" s="234"/>
      <c r="EZ55" s="234"/>
      <c r="FA55" s="234"/>
      <c r="FB55" s="234"/>
      <c r="FC55" s="234"/>
      <c r="FD55" s="234"/>
      <c r="FE55" s="234"/>
      <c r="FF55" s="234"/>
      <c r="FG55" s="234"/>
      <c r="FH55" s="234"/>
      <c r="FI55" s="234"/>
      <c r="FJ55" s="234"/>
      <c r="FK55" s="234"/>
      <c r="FL55" s="234"/>
      <c r="FM55" s="234"/>
      <c r="FN55" s="234"/>
      <c r="FO55" s="234"/>
      <c r="FP55" s="234"/>
      <c r="FQ55" s="234"/>
      <c r="FR55" s="234"/>
      <c r="FS55" s="234"/>
      <c r="FT55" s="234"/>
      <c r="FU55" s="234"/>
      <c r="FV55" s="234"/>
      <c r="FW55" s="234"/>
      <c r="FX55" s="234"/>
      <c r="FY55" s="234"/>
      <c r="FZ55" s="234"/>
      <c r="GA55" s="234"/>
      <c r="GB55" s="234"/>
      <c r="GC55" s="234"/>
      <c r="GD55" s="234"/>
      <c r="GE55" s="234"/>
      <c r="GF55" s="234"/>
      <c r="GG55" s="234"/>
      <c r="GH55" s="234"/>
      <c r="GI55" s="234"/>
      <c r="GJ55" s="234"/>
      <c r="GK55" s="234"/>
      <c r="GL55" s="234"/>
      <c r="GM55" s="234"/>
      <c r="GN55" s="234"/>
      <c r="GO55" s="234"/>
      <c r="GP55" s="234"/>
      <c r="GQ55" s="234"/>
      <c r="GR55" s="234"/>
      <c r="GS55" s="234"/>
      <c r="GT55" s="234"/>
      <c r="GU55" s="234"/>
      <c r="GV55" s="234"/>
      <c r="GW55" s="234"/>
      <c r="GX55" s="234"/>
      <c r="GY55" s="234"/>
      <c r="GZ55" s="234"/>
      <c r="HA55" s="234"/>
      <c r="HB55" s="234"/>
      <c r="HC55" s="234"/>
      <c r="HD55" s="234"/>
      <c r="HE55" s="234"/>
      <c r="HF55" s="234"/>
      <c r="HG55" s="234"/>
      <c r="HH55" s="234"/>
      <c r="HI55" s="234"/>
      <c r="HJ55" s="234"/>
      <c r="HK55" s="234"/>
      <c r="HL55" s="234"/>
      <c r="HM55" s="234"/>
      <c r="HN55" s="234"/>
      <c r="HO55" s="234"/>
      <c r="HP55" s="234"/>
      <c r="HQ55" s="234"/>
      <c r="HR55" s="234"/>
      <c r="HS55" s="234"/>
      <c r="HT55" s="234"/>
      <c r="HU55" s="234"/>
      <c r="HV55" s="234"/>
      <c r="HW55" s="234"/>
      <c r="HX55" s="234"/>
      <c r="HY55" s="234"/>
      <c r="HZ55" s="234"/>
      <c r="IA55" s="234"/>
      <c r="IB55" s="234"/>
      <c r="IC55" s="234"/>
      <c r="ID55" s="234"/>
      <c r="IE55" s="234"/>
      <c r="IF55" s="234"/>
      <c r="IG55" s="234"/>
      <c r="IH55" s="234"/>
      <c r="II55" s="234"/>
      <c r="IJ55" s="234"/>
      <c r="IK55" s="234"/>
      <c r="IL55" s="234"/>
      <c r="IM55" s="234"/>
      <c r="IN55" s="234"/>
      <c r="IO55" s="234"/>
      <c r="IP55" s="234"/>
      <c r="IQ55" s="234"/>
      <c r="IR55" s="234"/>
      <c r="IS55" s="234"/>
      <c r="IT55" s="234"/>
      <c r="IU55" s="234"/>
    </row>
    <row r="56" spans="1:255" s="235" customFormat="1" ht="12" x14ac:dyDescent="0.2">
      <c r="A56" s="236" t="s">
        <v>313</v>
      </c>
      <c r="B56" s="239" t="s">
        <v>335</v>
      </c>
      <c r="C56" s="240">
        <v>300</v>
      </c>
      <c r="D56" s="240">
        <v>16</v>
      </c>
      <c r="E56" s="264" t="s">
        <v>362</v>
      </c>
      <c r="F56" s="265">
        <f>((1/(300))*16*(1/188.76))</f>
        <v>2.8254573709119167E-4</v>
      </c>
      <c r="G56" s="241">
        <f>G48</f>
        <v>0</v>
      </c>
      <c r="H56" s="468">
        <f>(1/(30*300)*E40)</f>
        <v>0</v>
      </c>
      <c r="I56" s="469"/>
      <c r="J56" s="470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4"/>
      <c r="BN56" s="234"/>
      <c r="BO56" s="234"/>
      <c r="BP56" s="234"/>
      <c r="BQ56" s="234"/>
      <c r="BR56" s="234"/>
      <c r="BS56" s="234"/>
      <c r="BT56" s="234"/>
      <c r="BU56" s="234"/>
      <c r="BV56" s="234"/>
      <c r="BW56" s="234"/>
      <c r="BX56" s="234"/>
      <c r="BY56" s="234"/>
      <c r="BZ56" s="234"/>
      <c r="CA56" s="234"/>
      <c r="CB56" s="234"/>
      <c r="CC56" s="234"/>
      <c r="CD56" s="234"/>
      <c r="CE56" s="234"/>
      <c r="CF56" s="234"/>
      <c r="CG56" s="234"/>
      <c r="CH56" s="234"/>
      <c r="CI56" s="234"/>
      <c r="CJ56" s="234"/>
      <c r="CK56" s="234"/>
      <c r="CL56" s="234"/>
      <c r="CM56" s="234"/>
      <c r="CN56" s="234"/>
      <c r="CO56" s="234"/>
      <c r="CP56" s="234"/>
      <c r="CQ56" s="234"/>
      <c r="CR56" s="234"/>
      <c r="CS56" s="234"/>
      <c r="CT56" s="234"/>
      <c r="CU56" s="234"/>
      <c r="CV56" s="234"/>
      <c r="CW56" s="234"/>
      <c r="CX56" s="234"/>
      <c r="CY56" s="234"/>
      <c r="CZ56" s="234"/>
      <c r="DA56" s="234"/>
      <c r="DB56" s="234"/>
      <c r="DC56" s="234"/>
      <c r="DD56" s="234"/>
      <c r="DE56" s="234"/>
      <c r="DF56" s="234"/>
      <c r="DG56" s="234"/>
      <c r="DH56" s="234"/>
      <c r="DI56" s="234"/>
      <c r="DJ56" s="234"/>
      <c r="DK56" s="234"/>
      <c r="DL56" s="234"/>
      <c r="DM56" s="234"/>
      <c r="DN56" s="234"/>
      <c r="DO56" s="234"/>
      <c r="DP56" s="234"/>
      <c r="DQ56" s="234"/>
      <c r="DR56" s="234"/>
      <c r="DS56" s="234"/>
      <c r="DT56" s="234"/>
      <c r="DU56" s="234"/>
      <c r="DV56" s="234"/>
      <c r="DW56" s="234"/>
      <c r="DX56" s="234"/>
      <c r="DY56" s="234"/>
      <c r="DZ56" s="234"/>
      <c r="EA56" s="234"/>
      <c r="EB56" s="234"/>
      <c r="EC56" s="234"/>
      <c r="ED56" s="234"/>
      <c r="EE56" s="234"/>
      <c r="EF56" s="234"/>
      <c r="EG56" s="234"/>
      <c r="EH56" s="234"/>
      <c r="EI56" s="234"/>
      <c r="EJ56" s="234"/>
      <c r="EK56" s="234"/>
      <c r="EL56" s="234"/>
      <c r="EM56" s="234"/>
      <c r="EN56" s="234"/>
      <c r="EO56" s="234"/>
      <c r="EP56" s="234"/>
      <c r="EQ56" s="234"/>
      <c r="ER56" s="234"/>
      <c r="ES56" s="234"/>
      <c r="ET56" s="234"/>
      <c r="EU56" s="234"/>
      <c r="EV56" s="234"/>
      <c r="EW56" s="234"/>
      <c r="EX56" s="234"/>
      <c r="EY56" s="234"/>
      <c r="EZ56" s="234"/>
      <c r="FA56" s="234"/>
      <c r="FB56" s="234"/>
      <c r="FC56" s="234"/>
      <c r="FD56" s="234"/>
      <c r="FE56" s="234"/>
      <c r="FF56" s="234"/>
      <c r="FG56" s="234"/>
      <c r="FH56" s="234"/>
      <c r="FI56" s="234"/>
      <c r="FJ56" s="234"/>
      <c r="FK56" s="234"/>
      <c r="FL56" s="234"/>
      <c r="FM56" s="234"/>
      <c r="FN56" s="234"/>
      <c r="FO56" s="234"/>
      <c r="FP56" s="234"/>
      <c r="FQ56" s="234"/>
      <c r="FR56" s="234"/>
      <c r="FS56" s="234"/>
      <c r="FT56" s="234"/>
      <c r="FU56" s="234"/>
      <c r="FV56" s="234"/>
      <c r="FW56" s="234"/>
      <c r="FX56" s="234"/>
      <c r="FY56" s="234"/>
      <c r="FZ56" s="234"/>
      <c r="GA56" s="234"/>
      <c r="GB56" s="234"/>
      <c r="GC56" s="234"/>
      <c r="GD56" s="234"/>
      <c r="GE56" s="234"/>
      <c r="GF56" s="234"/>
      <c r="GG56" s="234"/>
      <c r="GH56" s="234"/>
      <c r="GI56" s="234"/>
      <c r="GJ56" s="234"/>
      <c r="GK56" s="234"/>
      <c r="GL56" s="234"/>
      <c r="GM56" s="234"/>
      <c r="GN56" s="234"/>
      <c r="GO56" s="234"/>
      <c r="GP56" s="234"/>
      <c r="GQ56" s="234"/>
      <c r="GR56" s="234"/>
      <c r="GS56" s="234"/>
      <c r="GT56" s="234"/>
      <c r="GU56" s="234"/>
      <c r="GV56" s="234"/>
      <c r="GW56" s="234"/>
      <c r="GX56" s="234"/>
      <c r="GY56" s="234"/>
      <c r="GZ56" s="234"/>
      <c r="HA56" s="234"/>
      <c r="HB56" s="234"/>
      <c r="HC56" s="234"/>
      <c r="HD56" s="234"/>
      <c r="HE56" s="234"/>
      <c r="HF56" s="234"/>
      <c r="HG56" s="234"/>
      <c r="HH56" s="234"/>
      <c r="HI56" s="234"/>
      <c r="HJ56" s="234"/>
      <c r="HK56" s="234"/>
      <c r="HL56" s="234"/>
      <c r="HM56" s="234"/>
      <c r="HN56" s="234"/>
      <c r="HO56" s="234"/>
      <c r="HP56" s="234"/>
      <c r="HQ56" s="234"/>
      <c r="HR56" s="234"/>
      <c r="HS56" s="234"/>
      <c r="HT56" s="234"/>
      <c r="HU56" s="234"/>
      <c r="HV56" s="234"/>
      <c r="HW56" s="234"/>
      <c r="HX56" s="234"/>
      <c r="HY56" s="234"/>
      <c r="HZ56" s="234"/>
      <c r="IA56" s="234"/>
      <c r="IB56" s="234"/>
      <c r="IC56" s="234"/>
      <c r="ID56" s="234"/>
      <c r="IE56" s="234"/>
      <c r="IF56" s="234"/>
      <c r="IG56" s="234"/>
      <c r="IH56" s="234"/>
      <c r="II56" s="234"/>
      <c r="IJ56" s="234"/>
      <c r="IK56" s="234"/>
      <c r="IL56" s="234"/>
      <c r="IM56" s="234"/>
      <c r="IN56" s="234"/>
      <c r="IO56" s="234"/>
      <c r="IP56" s="234"/>
      <c r="IQ56" s="234"/>
      <c r="IR56" s="234"/>
      <c r="IS56" s="234"/>
      <c r="IT56" s="234"/>
      <c r="IU56" s="234"/>
    </row>
    <row r="57" spans="1:255" s="235" customFormat="1" ht="24" x14ac:dyDescent="0.2">
      <c r="A57" s="236" t="s">
        <v>230</v>
      </c>
      <c r="B57" s="239" t="s">
        <v>335</v>
      </c>
      <c r="C57" s="239" t="s">
        <v>391</v>
      </c>
      <c r="D57" s="240">
        <v>16</v>
      </c>
      <c r="E57" s="239" t="s">
        <v>362</v>
      </c>
      <c r="F57" s="242">
        <f>(1/300)*D57*(1/188.76)</f>
        <v>2.8254573709119167E-4</v>
      </c>
      <c r="G57" s="241">
        <f>G49</f>
        <v>0</v>
      </c>
      <c r="H57" s="462">
        <f>F57*G57</f>
        <v>0</v>
      </c>
      <c r="I57" s="462"/>
      <c r="J57" s="462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4"/>
      <c r="BN57" s="234"/>
      <c r="BO57" s="234"/>
      <c r="BP57" s="234"/>
      <c r="BQ57" s="234"/>
      <c r="BR57" s="234"/>
      <c r="BS57" s="234"/>
      <c r="BT57" s="234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234"/>
      <c r="CM57" s="234"/>
      <c r="CN57" s="234"/>
      <c r="CO57" s="234"/>
      <c r="CP57" s="234"/>
      <c r="CQ57" s="234"/>
      <c r="CR57" s="234"/>
      <c r="CS57" s="234"/>
      <c r="CT57" s="234"/>
      <c r="CU57" s="234"/>
      <c r="CV57" s="234"/>
      <c r="CW57" s="234"/>
      <c r="CX57" s="234"/>
      <c r="CY57" s="234"/>
      <c r="CZ57" s="234"/>
      <c r="DA57" s="234"/>
      <c r="DB57" s="234"/>
      <c r="DC57" s="234"/>
      <c r="DD57" s="234"/>
      <c r="DE57" s="234"/>
      <c r="DF57" s="234"/>
      <c r="DG57" s="234"/>
      <c r="DH57" s="234"/>
      <c r="DI57" s="234"/>
      <c r="DJ57" s="234"/>
      <c r="DK57" s="234"/>
      <c r="DL57" s="234"/>
      <c r="DM57" s="234"/>
      <c r="DN57" s="234"/>
      <c r="DO57" s="234"/>
      <c r="DP57" s="234"/>
      <c r="DQ57" s="234"/>
      <c r="DR57" s="234"/>
      <c r="DS57" s="234"/>
      <c r="DT57" s="234"/>
      <c r="DU57" s="234"/>
      <c r="DV57" s="234"/>
      <c r="DW57" s="234"/>
      <c r="DX57" s="234"/>
      <c r="DY57" s="234"/>
      <c r="DZ57" s="234"/>
      <c r="EA57" s="234"/>
      <c r="EB57" s="234"/>
      <c r="EC57" s="234"/>
      <c r="ED57" s="234"/>
      <c r="EE57" s="234"/>
      <c r="EF57" s="234"/>
      <c r="EG57" s="234"/>
      <c r="EH57" s="234"/>
      <c r="EI57" s="234"/>
      <c r="EJ57" s="234"/>
      <c r="EK57" s="234"/>
      <c r="EL57" s="234"/>
      <c r="EM57" s="234"/>
      <c r="EN57" s="234"/>
      <c r="EO57" s="234"/>
      <c r="EP57" s="234"/>
      <c r="EQ57" s="234"/>
      <c r="ER57" s="234"/>
      <c r="ES57" s="234"/>
      <c r="ET57" s="234"/>
      <c r="EU57" s="234"/>
      <c r="EV57" s="234"/>
      <c r="EW57" s="234"/>
      <c r="EX57" s="234"/>
      <c r="EY57" s="234"/>
      <c r="EZ57" s="234"/>
      <c r="FA57" s="234"/>
      <c r="FB57" s="234"/>
      <c r="FC57" s="234"/>
      <c r="FD57" s="234"/>
      <c r="FE57" s="234"/>
      <c r="FF57" s="234"/>
      <c r="FG57" s="234"/>
      <c r="FH57" s="234"/>
      <c r="FI57" s="234"/>
      <c r="FJ57" s="234"/>
      <c r="FK57" s="234"/>
      <c r="FL57" s="234"/>
      <c r="FM57" s="234"/>
      <c r="FN57" s="234"/>
      <c r="FO57" s="234"/>
      <c r="FP57" s="234"/>
      <c r="FQ57" s="234"/>
      <c r="FR57" s="234"/>
      <c r="FS57" s="234"/>
      <c r="FT57" s="234"/>
      <c r="FU57" s="234"/>
      <c r="FV57" s="234"/>
      <c r="FW57" s="234"/>
      <c r="FX57" s="234"/>
      <c r="FY57" s="234"/>
      <c r="FZ57" s="234"/>
      <c r="GA57" s="234"/>
      <c r="GB57" s="234"/>
      <c r="GC57" s="234"/>
      <c r="GD57" s="234"/>
      <c r="GE57" s="234"/>
      <c r="GF57" s="234"/>
      <c r="GG57" s="234"/>
      <c r="GH57" s="234"/>
      <c r="GI57" s="234"/>
      <c r="GJ57" s="234"/>
      <c r="GK57" s="234"/>
      <c r="GL57" s="234"/>
      <c r="GM57" s="234"/>
      <c r="GN57" s="234"/>
      <c r="GO57" s="234"/>
      <c r="GP57" s="234"/>
      <c r="GQ57" s="234"/>
      <c r="GR57" s="234"/>
      <c r="GS57" s="234"/>
      <c r="GT57" s="234"/>
      <c r="GU57" s="234"/>
      <c r="GV57" s="234"/>
      <c r="GW57" s="234"/>
      <c r="GX57" s="234"/>
      <c r="GY57" s="234"/>
      <c r="GZ57" s="234"/>
      <c r="HA57" s="234"/>
      <c r="HB57" s="234"/>
      <c r="HC57" s="234"/>
      <c r="HD57" s="234"/>
      <c r="HE57" s="234"/>
      <c r="HF57" s="234"/>
      <c r="HG57" s="234"/>
      <c r="HH57" s="234"/>
      <c r="HI57" s="234"/>
      <c r="HJ57" s="234"/>
      <c r="HK57" s="234"/>
      <c r="HL57" s="234"/>
      <c r="HM57" s="234"/>
      <c r="HN57" s="234"/>
      <c r="HO57" s="234"/>
      <c r="HP57" s="234"/>
      <c r="HQ57" s="234"/>
      <c r="HR57" s="234"/>
      <c r="HS57" s="234"/>
      <c r="HT57" s="234"/>
      <c r="HU57" s="234"/>
      <c r="HV57" s="234"/>
      <c r="HW57" s="234"/>
      <c r="HX57" s="234"/>
      <c r="HY57" s="234"/>
      <c r="HZ57" s="234"/>
      <c r="IA57" s="234"/>
      <c r="IB57" s="234"/>
      <c r="IC57" s="234"/>
      <c r="ID57" s="234"/>
      <c r="IE57" s="234"/>
      <c r="IF57" s="234"/>
      <c r="IG57" s="234"/>
      <c r="IH57" s="234"/>
      <c r="II57" s="234"/>
      <c r="IJ57" s="234"/>
      <c r="IK57" s="234"/>
      <c r="IL57" s="234"/>
      <c r="IM57" s="234"/>
      <c r="IN57" s="234"/>
      <c r="IO57" s="234"/>
      <c r="IP57" s="234"/>
      <c r="IQ57" s="234"/>
      <c r="IR57" s="234"/>
      <c r="IS57" s="234"/>
      <c r="IT57" s="234"/>
      <c r="IU57" s="234"/>
    </row>
    <row r="58" spans="1:255" s="235" customFormat="1" ht="15.75" customHeight="1" x14ac:dyDescent="0.2">
      <c r="A58" s="464" t="s">
        <v>241</v>
      </c>
      <c r="B58" s="464"/>
      <c r="C58" s="464"/>
      <c r="D58" s="464"/>
      <c r="E58" s="464"/>
      <c r="F58" s="464"/>
      <c r="G58" s="464"/>
      <c r="H58" s="467">
        <f>H56+H57</f>
        <v>0</v>
      </c>
      <c r="I58" s="467"/>
      <c r="J58" s="467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4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234"/>
      <c r="CM58" s="234"/>
      <c r="CN58" s="234"/>
      <c r="CO58" s="234"/>
      <c r="CP58" s="234"/>
      <c r="CQ58" s="234"/>
      <c r="CR58" s="234"/>
      <c r="CS58" s="234"/>
      <c r="CT58" s="234"/>
      <c r="CU58" s="234"/>
      <c r="CV58" s="234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234"/>
      <c r="EF58" s="234"/>
      <c r="EG58" s="234"/>
      <c r="EH58" s="234"/>
      <c r="EI58" s="234"/>
      <c r="EJ58" s="234"/>
      <c r="EK58" s="234"/>
      <c r="EL58" s="234"/>
      <c r="EM58" s="234"/>
      <c r="EN58" s="234"/>
      <c r="EO58" s="234"/>
      <c r="EP58" s="234"/>
      <c r="EQ58" s="234"/>
      <c r="ER58" s="234"/>
      <c r="ES58" s="234"/>
      <c r="ET58" s="234"/>
      <c r="EU58" s="234"/>
      <c r="EV58" s="234"/>
      <c r="EW58" s="234"/>
      <c r="EX58" s="234"/>
      <c r="EY58" s="234"/>
      <c r="EZ58" s="234"/>
      <c r="FA58" s="234"/>
      <c r="FB58" s="234"/>
      <c r="FC58" s="234"/>
      <c r="FD58" s="234"/>
      <c r="FE58" s="234"/>
      <c r="FF58" s="234"/>
      <c r="FG58" s="234"/>
      <c r="FH58" s="234"/>
      <c r="FI58" s="234"/>
      <c r="FJ58" s="234"/>
      <c r="FK58" s="234"/>
      <c r="FL58" s="234"/>
      <c r="FM58" s="234"/>
      <c r="FN58" s="234"/>
      <c r="FO58" s="234"/>
      <c r="FP58" s="234"/>
      <c r="FQ58" s="234"/>
      <c r="FR58" s="234"/>
      <c r="FS58" s="234"/>
      <c r="FT58" s="234"/>
      <c r="FU58" s="234"/>
      <c r="FV58" s="234"/>
      <c r="FW58" s="234"/>
      <c r="FX58" s="234"/>
      <c r="FY58" s="234"/>
      <c r="FZ58" s="234"/>
      <c r="GA58" s="234"/>
      <c r="GB58" s="234"/>
      <c r="GC58" s="234"/>
      <c r="GD58" s="234"/>
      <c r="GE58" s="234"/>
      <c r="GF58" s="234"/>
      <c r="GG58" s="234"/>
      <c r="GH58" s="234"/>
      <c r="GI58" s="234"/>
      <c r="GJ58" s="234"/>
      <c r="GK58" s="234"/>
      <c r="GL58" s="234"/>
      <c r="GM58" s="234"/>
      <c r="GN58" s="234"/>
      <c r="GO58" s="234"/>
      <c r="GP58" s="234"/>
      <c r="GQ58" s="234"/>
      <c r="GR58" s="234"/>
      <c r="GS58" s="234"/>
      <c r="GT58" s="234"/>
      <c r="GU58" s="234"/>
      <c r="GV58" s="234"/>
      <c r="GW58" s="234"/>
      <c r="GX58" s="234"/>
      <c r="GY58" s="234"/>
      <c r="GZ58" s="234"/>
      <c r="HA58" s="234"/>
      <c r="HB58" s="234"/>
      <c r="HC58" s="234"/>
      <c r="HD58" s="234"/>
      <c r="HE58" s="234"/>
      <c r="HF58" s="234"/>
      <c r="HG58" s="234"/>
      <c r="HH58" s="234"/>
      <c r="HI58" s="234"/>
      <c r="HJ58" s="234"/>
      <c r="HK58" s="234"/>
      <c r="HL58" s="234"/>
      <c r="HM58" s="234"/>
      <c r="HN58" s="234"/>
      <c r="HO58" s="234"/>
      <c r="HP58" s="234"/>
      <c r="HQ58" s="234"/>
      <c r="HR58" s="234"/>
      <c r="HS58" s="234"/>
      <c r="HT58" s="234"/>
      <c r="HU58" s="234"/>
      <c r="HV58" s="234"/>
      <c r="HW58" s="234"/>
      <c r="HX58" s="234"/>
      <c r="HY58" s="234"/>
      <c r="HZ58" s="234"/>
      <c r="IA58" s="234"/>
      <c r="IB58" s="234"/>
      <c r="IC58" s="234"/>
      <c r="ID58" s="234"/>
      <c r="IE58" s="234"/>
      <c r="IF58" s="234"/>
      <c r="IG58" s="234"/>
      <c r="IH58" s="234"/>
      <c r="II58" s="234"/>
      <c r="IJ58" s="234"/>
      <c r="IK58" s="234"/>
      <c r="IL58" s="234"/>
      <c r="IM58" s="234"/>
      <c r="IN58" s="234"/>
      <c r="IO58" s="234"/>
      <c r="IP58" s="234"/>
      <c r="IQ58" s="234"/>
      <c r="IR58" s="234"/>
      <c r="IS58" s="234"/>
      <c r="IT58" s="234"/>
      <c r="IU58" s="234"/>
    </row>
    <row r="59" spans="1:255" s="235" customFormat="1" ht="12" x14ac:dyDescent="0.2">
      <c r="A59" s="465"/>
      <c r="B59" s="465"/>
      <c r="C59" s="465"/>
      <c r="D59" s="465"/>
      <c r="E59" s="465"/>
      <c r="F59" s="465"/>
      <c r="G59" s="465"/>
      <c r="H59" s="465"/>
      <c r="I59" s="465"/>
      <c r="J59" s="465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4"/>
      <c r="EF59" s="234"/>
      <c r="EG59" s="234"/>
      <c r="EH59" s="234"/>
      <c r="EI59" s="234"/>
      <c r="EJ59" s="234"/>
      <c r="EK59" s="234"/>
      <c r="EL59" s="234"/>
      <c r="EM59" s="234"/>
      <c r="EN59" s="234"/>
      <c r="EO59" s="234"/>
      <c r="EP59" s="234"/>
      <c r="EQ59" s="234"/>
      <c r="ER59" s="234"/>
      <c r="ES59" s="234"/>
      <c r="ET59" s="234"/>
      <c r="EU59" s="234"/>
      <c r="EV59" s="234"/>
      <c r="EW59" s="234"/>
      <c r="EX59" s="234"/>
      <c r="EY59" s="234"/>
      <c r="EZ59" s="234"/>
      <c r="FA59" s="234"/>
      <c r="FB59" s="234"/>
      <c r="FC59" s="234"/>
      <c r="FD59" s="234"/>
      <c r="FE59" s="234"/>
      <c r="FF59" s="234"/>
      <c r="FG59" s="234"/>
      <c r="FH59" s="234"/>
      <c r="FI59" s="234"/>
      <c r="FJ59" s="234"/>
      <c r="FK59" s="234"/>
      <c r="FL59" s="234"/>
      <c r="FM59" s="234"/>
      <c r="FN59" s="234"/>
      <c r="FO59" s="234"/>
      <c r="FP59" s="234"/>
      <c r="FQ59" s="234"/>
      <c r="FR59" s="234"/>
      <c r="FS59" s="234"/>
      <c r="FT59" s="234"/>
      <c r="FU59" s="234"/>
      <c r="FV59" s="234"/>
      <c r="FW59" s="234"/>
      <c r="FX59" s="234"/>
      <c r="FY59" s="234"/>
      <c r="FZ59" s="234"/>
      <c r="GA59" s="234"/>
      <c r="GB59" s="234"/>
      <c r="GC59" s="234"/>
      <c r="GD59" s="234"/>
      <c r="GE59" s="234"/>
      <c r="GF59" s="234"/>
      <c r="GG59" s="234"/>
      <c r="GH59" s="234"/>
      <c r="GI59" s="234"/>
      <c r="GJ59" s="234"/>
      <c r="GK59" s="234"/>
      <c r="GL59" s="234"/>
      <c r="GM59" s="234"/>
      <c r="GN59" s="234"/>
      <c r="GO59" s="234"/>
      <c r="GP59" s="234"/>
      <c r="GQ59" s="234"/>
      <c r="GR59" s="234"/>
      <c r="GS59" s="234"/>
      <c r="GT59" s="234"/>
      <c r="GU59" s="234"/>
      <c r="GV59" s="234"/>
      <c r="GW59" s="234"/>
      <c r="GX59" s="234"/>
      <c r="GY59" s="234"/>
      <c r="GZ59" s="234"/>
      <c r="HA59" s="234"/>
      <c r="HB59" s="234"/>
      <c r="HC59" s="234"/>
      <c r="HD59" s="234"/>
      <c r="HE59" s="234"/>
      <c r="HF59" s="234"/>
      <c r="HG59" s="234"/>
      <c r="HH59" s="234"/>
      <c r="HI59" s="234"/>
      <c r="HJ59" s="234"/>
      <c r="HK59" s="234"/>
      <c r="HL59" s="234"/>
      <c r="HM59" s="234"/>
      <c r="HN59" s="234"/>
      <c r="HO59" s="234"/>
      <c r="HP59" s="234"/>
      <c r="HQ59" s="234"/>
      <c r="HR59" s="234"/>
      <c r="HS59" s="234"/>
      <c r="HT59" s="234"/>
      <c r="HU59" s="234"/>
      <c r="HV59" s="234"/>
      <c r="HW59" s="234"/>
      <c r="HX59" s="234"/>
      <c r="HY59" s="234"/>
      <c r="HZ59" s="234"/>
      <c r="IA59" s="234"/>
      <c r="IB59" s="234"/>
      <c r="IC59" s="234"/>
      <c r="ID59" s="234"/>
      <c r="IE59" s="234"/>
      <c r="IF59" s="234"/>
      <c r="IG59" s="234"/>
      <c r="IH59" s="234"/>
      <c r="II59" s="234"/>
      <c r="IJ59" s="234"/>
      <c r="IK59" s="234"/>
      <c r="IL59" s="234"/>
      <c r="IM59" s="234"/>
      <c r="IN59" s="234"/>
      <c r="IO59" s="234"/>
      <c r="IP59" s="234"/>
      <c r="IQ59" s="234"/>
      <c r="IR59" s="234"/>
      <c r="IS59" s="234"/>
      <c r="IT59" s="234"/>
      <c r="IU59" s="234"/>
    </row>
    <row r="60" spans="1:255" s="235" customFormat="1" ht="15.75" customHeight="1" x14ac:dyDescent="0.2">
      <c r="A60" s="464" t="s">
        <v>365</v>
      </c>
      <c r="B60" s="464"/>
      <c r="C60" s="464"/>
      <c r="D60" s="464"/>
      <c r="E60" s="464"/>
      <c r="F60" s="464"/>
      <c r="G60" s="464"/>
      <c r="H60" s="464"/>
      <c r="I60" s="464"/>
      <c r="J60" s="46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DU60" s="234"/>
      <c r="DV60" s="234"/>
      <c r="DW60" s="234"/>
      <c r="DX60" s="234"/>
      <c r="DY60" s="234"/>
      <c r="DZ60" s="234"/>
      <c r="EA60" s="234"/>
      <c r="EB60" s="234"/>
      <c r="EC60" s="234"/>
      <c r="ED60" s="234"/>
      <c r="EE60" s="234"/>
      <c r="EF60" s="234"/>
      <c r="EG60" s="234"/>
      <c r="EH60" s="234"/>
      <c r="EI60" s="234"/>
      <c r="EJ60" s="234"/>
      <c r="EK60" s="234"/>
      <c r="EL60" s="234"/>
      <c r="EM60" s="234"/>
      <c r="EN60" s="234"/>
      <c r="EO60" s="234"/>
      <c r="EP60" s="234"/>
      <c r="EQ60" s="234"/>
      <c r="ER60" s="234"/>
      <c r="ES60" s="234"/>
      <c r="ET60" s="234"/>
      <c r="EU60" s="234"/>
      <c r="EV60" s="234"/>
      <c r="EW60" s="234"/>
      <c r="EX60" s="234"/>
      <c r="EY60" s="234"/>
      <c r="EZ60" s="234"/>
      <c r="FA60" s="234"/>
      <c r="FB60" s="234"/>
      <c r="FC60" s="234"/>
      <c r="FD60" s="234"/>
      <c r="FE60" s="234"/>
      <c r="FF60" s="234"/>
      <c r="FG60" s="234"/>
      <c r="FH60" s="234"/>
      <c r="FI60" s="234"/>
      <c r="FJ60" s="234"/>
      <c r="FK60" s="234"/>
      <c r="FL60" s="234"/>
      <c r="FM60" s="234"/>
      <c r="FN60" s="234"/>
      <c r="FO60" s="234"/>
      <c r="FP60" s="234"/>
      <c r="FQ60" s="234"/>
      <c r="FR60" s="234"/>
      <c r="FS60" s="234"/>
      <c r="FT60" s="234"/>
      <c r="FU60" s="234"/>
      <c r="FV60" s="234"/>
      <c r="FW60" s="234"/>
      <c r="FX60" s="234"/>
      <c r="FY60" s="234"/>
      <c r="FZ60" s="234"/>
      <c r="GA60" s="234"/>
      <c r="GB60" s="234"/>
      <c r="GC60" s="234"/>
      <c r="GD60" s="234"/>
      <c r="GE60" s="234"/>
      <c r="GF60" s="234"/>
      <c r="GG60" s="234"/>
      <c r="GH60" s="234"/>
      <c r="GI60" s="234"/>
      <c r="GJ60" s="234"/>
      <c r="GK60" s="234"/>
      <c r="GL60" s="234"/>
      <c r="GM60" s="234"/>
      <c r="GN60" s="234"/>
      <c r="GO60" s="234"/>
      <c r="GP60" s="234"/>
      <c r="GQ60" s="234"/>
      <c r="GR60" s="234"/>
      <c r="GS60" s="234"/>
      <c r="GT60" s="234"/>
      <c r="GU60" s="234"/>
      <c r="GV60" s="234"/>
      <c r="GW60" s="234"/>
      <c r="GX60" s="234"/>
      <c r="GY60" s="234"/>
      <c r="GZ60" s="234"/>
      <c r="HA60" s="234"/>
      <c r="HB60" s="234"/>
      <c r="HC60" s="234"/>
      <c r="HD60" s="234"/>
      <c r="HE60" s="234"/>
      <c r="HF60" s="234"/>
      <c r="HG60" s="234"/>
      <c r="HH60" s="234"/>
      <c r="HI60" s="234"/>
      <c r="HJ60" s="234"/>
      <c r="HK60" s="234"/>
      <c r="HL60" s="234"/>
      <c r="HM60" s="234"/>
      <c r="HN60" s="234"/>
      <c r="HO60" s="234"/>
      <c r="HP60" s="234"/>
      <c r="HQ60" s="234"/>
      <c r="HR60" s="234"/>
      <c r="HS60" s="234"/>
      <c r="HT60" s="234"/>
      <c r="HU60" s="234"/>
      <c r="HV60" s="234"/>
      <c r="HW60" s="234"/>
      <c r="HX60" s="234"/>
      <c r="HY60" s="234"/>
      <c r="HZ60" s="234"/>
      <c r="IA60" s="234"/>
      <c r="IB60" s="234"/>
      <c r="IC60" s="234"/>
      <c r="ID60" s="234"/>
      <c r="IE60" s="234"/>
      <c r="IF60" s="234"/>
      <c r="IG60" s="234"/>
      <c r="IH60" s="234"/>
      <c r="II60" s="234"/>
      <c r="IJ60" s="234"/>
      <c r="IK60" s="234"/>
      <c r="IL60" s="234"/>
      <c r="IM60" s="234"/>
      <c r="IN60" s="234"/>
      <c r="IO60" s="234"/>
      <c r="IP60" s="234"/>
      <c r="IQ60" s="234"/>
      <c r="IR60" s="234"/>
      <c r="IS60" s="234"/>
      <c r="IT60" s="234"/>
      <c r="IU60" s="234"/>
    </row>
    <row r="61" spans="1:255" s="235" customFormat="1" ht="15.75" customHeight="1" x14ac:dyDescent="0.2">
      <c r="A61" s="464" t="s">
        <v>303</v>
      </c>
      <c r="B61" s="238" t="s">
        <v>304</v>
      </c>
      <c r="C61" s="238" t="s">
        <v>305</v>
      </c>
      <c r="D61" s="238" t="s">
        <v>326</v>
      </c>
      <c r="E61" s="238" t="s">
        <v>327</v>
      </c>
      <c r="F61" s="238" t="s">
        <v>328</v>
      </c>
      <c r="G61" s="238" t="s">
        <v>329</v>
      </c>
      <c r="H61" s="460" t="s">
        <v>336</v>
      </c>
      <c r="I61" s="460"/>
      <c r="J61" s="460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DU61" s="234"/>
      <c r="DV61" s="234"/>
      <c r="DW61" s="234"/>
      <c r="DX61" s="234"/>
      <c r="DY61" s="234"/>
      <c r="DZ61" s="234"/>
      <c r="EA61" s="234"/>
      <c r="EB61" s="234"/>
      <c r="EC61" s="234"/>
      <c r="ED61" s="234"/>
      <c r="EE61" s="234"/>
      <c r="EF61" s="234"/>
      <c r="EG61" s="234"/>
      <c r="EH61" s="234"/>
      <c r="EI61" s="234"/>
      <c r="EJ61" s="234"/>
      <c r="EK61" s="234"/>
      <c r="EL61" s="234"/>
      <c r="EM61" s="234"/>
      <c r="EN61" s="234"/>
      <c r="EO61" s="234"/>
      <c r="EP61" s="234"/>
      <c r="EQ61" s="234"/>
      <c r="ER61" s="234"/>
      <c r="ES61" s="234"/>
      <c r="ET61" s="234"/>
      <c r="EU61" s="234"/>
      <c r="EV61" s="234"/>
      <c r="EW61" s="234"/>
      <c r="EX61" s="234"/>
      <c r="EY61" s="234"/>
      <c r="EZ61" s="234"/>
      <c r="FA61" s="234"/>
      <c r="FB61" s="234"/>
      <c r="FC61" s="234"/>
      <c r="FD61" s="234"/>
      <c r="FE61" s="234"/>
      <c r="FF61" s="234"/>
      <c r="FG61" s="234"/>
      <c r="FH61" s="234"/>
      <c r="FI61" s="234"/>
      <c r="FJ61" s="234"/>
      <c r="FK61" s="234"/>
      <c r="FL61" s="234"/>
      <c r="FM61" s="234"/>
      <c r="FN61" s="234"/>
      <c r="FO61" s="234"/>
      <c r="FP61" s="234"/>
      <c r="FQ61" s="234"/>
      <c r="FR61" s="234"/>
      <c r="FS61" s="234"/>
      <c r="FT61" s="234"/>
      <c r="FU61" s="234"/>
      <c r="FV61" s="234"/>
      <c r="FW61" s="234"/>
      <c r="FX61" s="234"/>
      <c r="FY61" s="234"/>
      <c r="FZ61" s="234"/>
      <c r="GA61" s="234"/>
      <c r="GB61" s="234"/>
      <c r="GC61" s="234"/>
      <c r="GD61" s="234"/>
      <c r="GE61" s="234"/>
      <c r="GF61" s="234"/>
      <c r="GG61" s="234"/>
      <c r="GH61" s="234"/>
      <c r="GI61" s="234"/>
      <c r="GJ61" s="234"/>
      <c r="GK61" s="234"/>
      <c r="GL61" s="234"/>
      <c r="GM61" s="234"/>
      <c r="GN61" s="234"/>
      <c r="GO61" s="234"/>
      <c r="GP61" s="234"/>
      <c r="GQ61" s="234"/>
      <c r="GR61" s="234"/>
      <c r="GS61" s="234"/>
      <c r="GT61" s="234"/>
      <c r="GU61" s="234"/>
      <c r="GV61" s="234"/>
      <c r="GW61" s="234"/>
      <c r="GX61" s="234"/>
      <c r="GY61" s="234"/>
      <c r="GZ61" s="234"/>
      <c r="HA61" s="234"/>
      <c r="HB61" s="234"/>
      <c r="HC61" s="234"/>
      <c r="HD61" s="234"/>
      <c r="HE61" s="234"/>
      <c r="HF61" s="234"/>
      <c r="HG61" s="234"/>
      <c r="HH61" s="234"/>
      <c r="HI61" s="234"/>
      <c r="HJ61" s="234"/>
      <c r="HK61" s="234"/>
      <c r="HL61" s="234"/>
      <c r="HM61" s="234"/>
      <c r="HN61" s="234"/>
      <c r="HO61" s="234"/>
      <c r="HP61" s="234"/>
      <c r="HQ61" s="234"/>
      <c r="HR61" s="234"/>
      <c r="HS61" s="234"/>
      <c r="HT61" s="234"/>
      <c r="HU61" s="234"/>
      <c r="HV61" s="234"/>
      <c r="HW61" s="234"/>
      <c r="HX61" s="234"/>
      <c r="HY61" s="234"/>
      <c r="HZ61" s="234"/>
      <c r="IA61" s="234"/>
      <c r="IB61" s="234"/>
      <c r="IC61" s="234"/>
      <c r="ID61" s="234"/>
      <c r="IE61" s="234"/>
      <c r="IF61" s="234"/>
      <c r="IG61" s="234"/>
      <c r="IH61" s="234"/>
      <c r="II61" s="234"/>
      <c r="IJ61" s="234"/>
      <c r="IK61" s="234"/>
      <c r="IL61" s="234"/>
      <c r="IM61" s="234"/>
      <c r="IN61" s="234"/>
      <c r="IO61" s="234"/>
      <c r="IP61" s="234"/>
      <c r="IQ61" s="234"/>
      <c r="IR61" s="234"/>
      <c r="IS61" s="234"/>
      <c r="IT61" s="234"/>
      <c r="IU61" s="234"/>
    </row>
    <row r="62" spans="1:255" s="235" customFormat="1" ht="22.35" customHeight="1" x14ac:dyDescent="0.2">
      <c r="A62" s="464"/>
      <c r="B62" s="238" t="s">
        <v>331</v>
      </c>
      <c r="C62" s="238" t="s">
        <v>307</v>
      </c>
      <c r="D62" s="238" t="s">
        <v>363</v>
      </c>
      <c r="E62" s="238" t="s">
        <v>361</v>
      </c>
      <c r="F62" s="238" t="s">
        <v>366</v>
      </c>
      <c r="G62" s="238" t="s">
        <v>308</v>
      </c>
      <c r="H62" s="460" t="s">
        <v>332</v>
      </c>
      <c r="I62" s="460"/>
      <c r="J62" s="460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DU62" s="234"/>
      <c r="DV62" s="234"/>
      <c r="DW62" s="234"/>
      <c r="DX62" s="234"/>
      <c r="DY62" s="234"/>
      <c r="DZ62" s="234"/>
      <c r="EA62" s="234"/>
      <c r="EB62" s="234"/>
      <c r="EC62" s="234"/>
      <c r="ED62" s="234"/>
      <c r="EE62" s="234"/>
      <c r="EF62" s="234"/>
      <c r="EG62" s="234"/>
      <c r="EH62" s="234"/>
      <c r="EI62" s="234"/>
      <c r="EJ62" s="234"/>
      <c r="EK62" s="234"/>
      <c r="EL62" s="234"/>
      <c r="EM62" s="234"/>
      <c r="EN62" s="234"/>
      <c r="EO62" s="234"/>
      <c r="EP62" s="234"/>
      <c r="EQ62" s="234"/>
      <c r="ER62" s="234"/>
      <c r="ES62" s="234"/>
      <c r="ET62" s="234"/>
      <c r="EU62" s="234"/>
      <c r="EV62" s="234"/>
      <c r="EW62" s="234"/>
      <c r="EX62" s="234"/>
      <c r="EY62" s="234"/>
      <c r="EZ62" s="234"/>
      <c r="FA62" s="234"/>
      <c r="FB62" s="234"/>
      <c r="FC62" s="234"/>
      <c r="FD62" s="234"/>
      <c r="FE62" s="234"/>
      <c r="FF62" s="234"/>
      <c r="FG62" s="234"/>
      <c r="FH62" s="234"/>
      <c r="FI62" s="234"/>
      <c r="FJ62" s="234"/>
      <c r="FK62" s="234"/>
      <c r="FL62" s="234"/>
      <c r="FM62" s="234"/>
      <c r="FN62" s="234"/>
      <c r="FO62" s="234"/>
      <c r="FP62" s="234"/>
      <c r="FQ62" s="234"/>
      <c r="FR62" s="234"/>
      <c r="FS62" s="234"/>
      <c r="FT62" s="234"/>
      <c r="FU62" s="234"/>
      <c r="FV62" s="234"/>
      <c r="FW62" s="234"/>
      <c r="FX62" s="234"/>
      <c r="FY62" s="234"/>
      <c r="FZ62" s="234"/>
      <c r="GA62" s="234"/>
      <c r="GB62" s="234"/>
      <c r="GC62" s="234"/>
      <c r="GD62" s="234"/>
      <c r="GE62" s="234"/>
      <c r="GF62" s="234"/>
      <c r="GG62" s="234"/>
      <c r="GH62" s="234"/>
      <c r="GI62" s="234"/>
      <c r="GJ62" s="234"/>
      <c r="GK62" s="234"/>
      <c r="GL62" s="234"/>
      <c r="GM62" s="234"/>
      <c r="GN62" s="234"/>
      <c r="GO62" s="234"/>
      <c r="GP62" s="234"/>
      <c r="GQ62" s="234"/>
      <c r="GR62" s="234"/>
      <c r="GS62" s="234"/>
      <c r="GT62" s="234"/>
      <c r="GU62" s="234"/>
      <c r="GV62" s="234"/>
      <c r="GW62" s="234"/>
      <c r="GX62" s="234"/>
      <c r="GY62" s="234"/>
      <c r="GZ62" s="234"/>
      <c r="HA62" s="234"/>
      <c r="HB62" s="234"/>
      <c r="HC62" s="234"/>
      <c r="HD62" s="234"/>
      <c r="HE62" s="234"/>
      <c r="HF62" s="234"/>
      <c r="HG62" s="234"/>
      <c r="HH62" s="234"/>
      <c r="HI62" s="234"/>
      <c r="HJ62" s="234"/>
      <c r="HK62" s="234"/>
      <c r="HL62" s="234"/>
      <c r="HM62" s="234"/>
      <c r="HN62" s="234"/>
      <c r="HO62" s="234"/>
      <c r="HP62" s="234"/>
      <c r="HQ62" s="234"/>
      <c r="HR62" s="234"/>
      <c r="HS62" s="234"/>
      <c r="HT62" s="234"/>
      <c r="HU62" s="234"/>
      <c r="HV62" s="234"/>
      <c r="HW62" s="234"/>
      <c r="HX62" s="234"/>
      <c r="HY62" s="234"/>
      <c r="HZ62" s="234"/>
      <c r="IA62" s="234"/>
      <c r="IB62" s="234"/>
      <c r="IC62" s="234"/>
      <c r="ID62" s="234"/>
      <c r="IE62" s="234"/>
      <c r="IF62" s="234"/>
      <c r="IG62" s="234"/>
      <c r="IH62" s="234"/>
      <c r="II62" s="234"/>
      <c r="IJ62" s="234"/>
      <c r="IK62" s="234"/>
      <c r="IL62" s="234"/>
      <c r="IM62" s="234"/>
      <c r="IN62" s="234"/>
      <c r="IO62" s="234"/>
      <c r="IP62" s="234"/>
      <c r="IQ62" s="234"/>
      <c r="IR62" s="234"/>
      <c r="IS62" s="234"/>
      <c r="IT62" s="234"/>
      <c r="IU62" s="234"/>
    </row>
    <row r="63" spans="1:255" s="235" customFormat="1" ht="15.75" customHeight="1" x14ac:dyDescent="0.2">
      <c r="A63" s="464"/>
      <c r="B63" s="238"/>
      <c r="C63" s="238" t="s">
        <v>310</v>
      </c>
      <c r="D63" s="239"/>
      <c r="E63" s="239"/>
      <c r="F63" s="238"/>
      <c r="G63" s="238" t="s">
        <v>311</v>
      </c>
      <c r="H63" s="460" t="s">
        <v>312</v>
      </c>
      <c r="I63" s="460"/>
      <c r="J63" s="460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4"/>
      <c r="CM63" s="234"/>
      <c r="CN63" s="234"/>
      <c r="CO63" s="234"/>
      <c r="CP63" s="234"/>
      <c r="CQ63" s="234"/>
      <c r="CR63" s="234"/>
      <c r="CS63" s="234"/>
      <c r="CT63" s="234"/>
      <c r="CU63" s="234"/>
      <c r="CV63" s="234"/>
      <c r="CW63" s="234"/>
      <c r="CX63" s="234"/>
      <c r="CY63" s="234"/>
      <c r="CZ63" s="234"/>
      <c r="DA63" s="234"/>
      <c r="DB63" s="234"/>
      <c r="DC63" s="234"/>
      <c r="DD63" s="234"/>
      <c r="DE63" s="234"/>
      <c r="DF63" s="234"/>
      <c r="DG63" s="234"/>
      <c r="DH63" s="234"/>
      <c r="DI63" s="234"/>
      <c r="DJ63" s="234"/>
      <c r="DK63" s="234"/>
      <c r="DL63" s="234"/>
      <c r="DM63" s="234"/>
      <c r="DN63" s="234"/>
      <c r="DO63" s="234"/>
      <c r="DP63" s="234"/>
      <c r="DQ63" s="234"/>
      <c r="DR63" s="234"/>
      <c r="DS63" s="234"/>
      <c r="DT63" s="234"/>
      <c r="DU63" s="234"/>
      <c r="DV63" s="234"/>
      <c r="DW63" s="234"/>
      <c r="DX63" s="234"/>
      <c r="DY63" s="234"/>
      <c r="DZ63" s="234"/>
      <c r="EA63" s="234"/>
      <c r="EB63" s="234"/>
      <c r="EC63" s="234"/>
      <c r="ED63" s="234"/>
      <c r="EE63" s="234"/>
      <c r="EF63" s="234"/>
      <c r="EG63" s="234"/>
      <c r="EH63" s="234"/>
      <c r="EI63" s="234"/>
      <c r="EJ63" s="234"/>
      <c r="EK63" s="234"/>
      <c r="EL63" s="234"/>
      <c r="EM63" s="234"/>
      <c r="EN63" s="234"/>
      <c r="EO63" s="234"/>
      <c r="EP63" s="234"/>
      <c r="EQ63" s="234"/>
      <c r="ER63" s="234"/>
      <c r="ES63" s="234"/>
      <c r="ET63" s="234"/>
      <c r="EU63" s="234"/>
      <c r="EV63" s="234"/>
      <c r="EW63" s="234"/>
      <c r="EX63" s="234"/>
      <c r="EY63" s="234"/>
      <c r="EZ63" s="234"/>
      <c r="FA63" s="234"/>
      <c r="FB63" s="234"/>
      <c r="FC63" s="234"/>
      <c r="FD63" s="234"/>
      <c r="FE63" s="234"/>
      <c r="FF63" s="234"/>
      <c r="FG63" s="234"/>
      <c r="FH63" s="234"/>
      <c r="FI63" s="234"/>
      <c r="FJ63" s="234"/>
      <c r="FK63" s="234"/>
      <c r="FL63" s="234"/>
      <c r="FM63" s="234"/>
      <c r="FN63" s="234"/>
      <c r="FO63" s="234"/>
      <c r="FP63" s="234"/>
      <c r="FQ63" s="234"/>
      <c r="FR63" s="234"/>
      <c r="FS63" s="234"/>
      <c r="FT63" s="234"/>
      <c r="FU63" s="234"/>
      <c r="FV63" s="234"/>
      <c r="FW63" s="234"/>
      <c r="FX63" s="234"/>
      <c r="FY63" s="234"/>
      <c r="FZ63" s="234"/>
      <c r="GA63" s="234"/>
      <c r="GB63" s="234"/>
      <c r="GC63" s="234"/>
      <c r="GD63" s="234"/>
      <c r="GE63" s="234"/>
      <c r="GF63" s="234"/>
      <c r="GG63" s="234"/>
      <c r="GH63" s="234"/>
      <c r="GI63" s="234"/>
      <c r="GJ63" s="234"/>
      <c r="GK63" s="234"/>
      <c r="GL63" s="234"/>
      <c r="GM63" s="234"/>
      <c r="GN63" s="234"/>
      <c r="GO63" s="234"/>
      <c r="GP63" s="234"/>
      <c r="GQ63" s="234"/>
      <c r="GR63" s="234"/>
      <c r="GS63" s="234"/>
      <c r="GT63" s="234"/>
      <c r="GU63" s="234"/>
      <c r="GV63" s="234"/>
      <c r="GW63" s="234"/>
      <c r="GX63" s="234"/>
      <c r="GY63" s="234"/>
      <c r="GZ63" s="234"/>
      <c r="HA63" s="234"/>
      <c r="HB63" s="234"/>
      <c r="HC63" s="234"/>
      <c r="HD63" s="234"/>
      <c r="HE63" s="234"/>
      <c r="HF63" s="234"/>
      <c r="HG63" s="234"/>
      <c r="HH63" s="234"/>
      <c r="HI63" s="234"/>
      <c r="HJ63" s="234"/>
      <c r="HK63" s="234"/>
      <c r="HL63" s="234"/>
      <c r="HM63" s="234"/>
      <c r="HN63" s="234"/>
      <c r="HO63" s="234"/>
      <c r="HP63" s="234"/>
      <c r="HQ63" s="234"/>
      <c r="HR63" s="234"/>
      <c r="HS63" s="234"/>
      <c r="HT63" s="234"/>
      <c r="HU63" s="234"/>
      <c r="HV63" s="234"/>
      <c r="HW63" s="234"/>
      <c r="HX63" s="234"/>
      <c r="HY63" s="234"/>
      <c r="HZ63" s="234"/>
      <c r="IA63" s="234"/>
      <c r="IB63" s="234"/>
      <c r="IC63" s="234"/>
      <c r="ID63" s="234"/>
      <c r="IE63" s="234"/>
      <c r="IF63" s="234"/>
      <c r="IG63" s="234"/>
      <c r="IH63" s="234"/>
      <c r="II63" s="234"/>
      <c r="IJ63" s="234"/>
      <c r="IK63" s="234"/>
      <c r="IL63" s="234"/>
      <c r="IM63" s="234"/>
      <c r="IN63" s="234"/>
      <c r="IO63" s="234"/>
      <c r="IP63" s="234"/>
      <c r="IQ63" s="234"/>
      <c r="IR63" s="234"/>
      <c r="IS63" s="234"/>
      <c r="IT63" s="234"/>
      <c r="IU63" s="234"/>
    </row>
    <row r="64" spans="1:255" s="235" customFormat="1" ht="12" x14ac:dyDescent="0.2">
      <c r="A64" s="236" t="s">
        <v>313</v>
      </c>
      <c r="B64" s="239" t="s">
        <v>337</v>
      </c>
      <c r="C64" s="239" t="s">
        <v>391</v>
      </c>
      <c r="D64" s="236">
        <v>16</v>
      </c>
      <c r="E64" s="239" t="s">
        <v>362</v>
      </c>
      <c r="F64" s="242">
        <f>((1/(130))*16*(1/188.76))</f>
        <v>6.5202862405659614E-4</v>
      </c>
      <c r="G64" s="241">
        <f>G56</f>
        <v>0</v>
      </c>
      <c r="H64" s="462">
        <f>(1/(30*300)*E40)</f>
        <v>0</v>
      </c>
      <c r="I64" s="462"/>
      <c r="J64" s="462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4"/>
      <c r="DQ64" s="234"/>
      <c r="DR64" s="234"/>
      <c r="DS64" s="234"/>
      <c r="DT64" s="234"/>
      <c r="DU64" s="234"/>
      <c r="DV64" s="234"/>
      <c r="DW64" s="234"/>
      <c r="DX64" s="234"/>
      <c r="DY64" s="234"/>
      <c r="DZ64" s="234"/>
      <c r="EA64" s="234"/>
      <c r="EB64" s="234"/>
      <c r="EC64" s="234"/>
      <c r="ED64" s="234"/>
      <c r="EE64" s="234"/>
      <c r="EF64" s="234"/>
      <c r="EG64" s="234"/>
      <c r="EH64" s="234"/>
      <c r="EI64" s="234"/>
      <c r="EJ64" s="234"/>
      <c r="EK64" s="234"/>
      <c r="EL64" s="234"/>
      <c r="EM64" s="234"/>
      <c r="EN64" s="234"/>
      <c r="EO64" s="234"/>
      <c r="EP64" s="234"/>
      <c r="EQ64" s="234"/>
      <c r="ER64" s="234"/>
      <c r="ES64" s="234"/>
      <c r="ET64" s="234"/>
      <c r="EU64" s="234"/>
      <c r="EV64" s="234"/>
      <c r="EW64" s="234"/>
      <c r="EX64" s="234"/>
      <c r="EY64" s="234"/>
      <c r="EZ64" s="234"/>
      <c r="FA64" s="234"/>
      <c r="FB64" s="234"/>
      <c r="FC64" s="234"/>
      <c r="FD64" s="234"/>
      <c r="FE64" s="234"/>
      <c r="FF64" s="234"/>
      <c r="FG64" s="234"/>
      <c r="FH64" s="234"/>
      <c r="FI64" s="234"/>
      <c r="FJ64" s="234"/>
      <c r="FK64" s="234"/>
      <c r="FL64" s="234"/>
      <c r="FM64" s="234"/>
      <c r="FN64" s="234"/>
      <c r="FO64" s="234"/>
      <c r="FP64" s="234"/>
      <c r="FQ64" s="234"/>
      <c r="FR64" s="234"/>
      <c r="FS64" s="234"/>
      <c r="FT64" s="234"/>
      <c r="FU64" s="234"/>
      <c r="FV64" s="234"/>
      <c r="FW64" s="234"/>
      <c r="FX64" s="234"/>
      <c r="FY64" s="234"/>
      <c r="FZ64" s="234"/>
      <c r="GA64" s="234"/>
      <c r="GB64" s="234"/>
      <c r="GC64" s="234"/>
      <c r="GD64" s="234"/>
      <c r="GE64" s="234"/>
      <c r="GF64" s="234"/>
      <c r="GG64" s="234"/>
      <c r="GH64" s="234"/>
      <c r="GI64" s="234"/>
      <c r="GJ64" s="234"/>
      <c r="GK64" s="234"/>
      <c r="GL64" s="234"/>
      <c r="GM64" s="234"/>
      <c r="GN64" s="234"/>
      <c r="GO64" s="234"/>
      <c r="GP64" s="234"/>
      <c r="GQ64" s="234"/>
      <c r="GR64" s="234"/>
      <c r="GS64" s="234"/>
      <c r="GT64" s="234"/>
      <c r="GU64" s="234"/>
      <c r="GV64" s="234"/>
      <c r="GW64" s="234"/>
      <c r="GX64" s="234"/>
      <c r="GY64" s="234"/>
      <c r="GZ64" s="234"/>
      <c r="HA64" s="234"/>
      <c r="HB64" s="234"/>
      <c r="HC64" s="234"/>
      <c r="HD64" s="234"/>
      <c r="HE64" s="234"/>
      <c r="HF64" s="234"/>
      <c r="HG64" s="234"/>
      <c r="HH64" s="234"/>
      <c r="HI64" s="234"/>
      <c r="HJ64" s="234"/>
      <c r="HK64" s="234"/>
      <c r="HL64" s="234"/>
      <c r="HM64" s="234"/>
      <c r="HN64" s="234"/>
      <c r="HO64" s="234"/>
      <c r="HP64" s="234"/>
      <c r="HQ64" s="234"/>
      <c r="HR64" s="234"/>
      <c r="HS64" s="234"/>
      <c r="HT64" s="234"/>
      <c r="HU64" s="234"/>
      <c r="HV64" s="234"/>
      <c r="HW64" s="234"/>
      <c r="HX64" s="234"/>
      <c r="HY64" s="234"/>
      <c r="HZ64" s="234"/>
      <c r="IA64" s="234"/>
      <c r="IB64" s="234"/>
      <c r="IC64" s="234"/>
      <c r="ID64" s="234"/>
      <c r="IE64" s="234"/>
      <c r="IF64" s="234"/>
      <c r="IG64" s="234"/>
      <c r="IH64" s="234"/>
      <c r="II64" s="234"/>
      <c r="IJ64" s="234"/>
      <c r="IK64" s="234"/>
      <c r="IL64" s="234"/>
      <c r="IM64" s="234"/>
      <c r="IN64" s="234"/>
      <c r="IO64" s="234"/>
      <c r="IP64" s="234"/>
      <c r="IQ64" s="234"/>
      <c r="IR64" s="234"/>
      <c r="IS64" s="234"/>
      <c r="IT64" s="234"/>
      <c r="IU64" s="234"/>
    </row>
    <row r="65" spans="1:257" s="235" customFormat="1" ht="24" x14ac:dyDescent="0.2">
      <c r="A65" s="236" t="s">
        <v>230</v>
      </c>
      <c r="B65" s="239" t="s">
        <v>337</v>
      </c>
      <c r="C65" s="239" t="s">
        <v>391</v>
      </c>
      <c r="D65" s="236">
        <v>16</v>
      </c>
      <c r="E65" s="239" t="s">
        <v>364</v>
      </c>
      <c r="F65" s="242">
        <f>(1/300)*D57*(1/188.76)</f>
        <v>2.8254573709119167E-4</v>
      </c>
      <c r="G65" s="241">
        <f>G57</f>
        <v>0</v>
      </c>
      <c r="H65" s="462">
        <f>G65*F65</f>
        <v>0</v>
      </c>
      <c r="I65" s="462"/>
      <c r="J65" s="462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34"/>
      <c r="AS65" s="234"/>
      <c r="AT65" s="234"/>
      <c r="AU65" s="234"/>
      <c r="AV65" s="234"/>
      <c r="AW65" s="234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  <c r="BI65" s="234"/>
      <c r="BJ65" s="234"/>
      <c r="BK65" s="234"/>
      <c r="BL65" s="234"/>
      <c r="BM65" s="234"/>
      <c r="BN65" s="234"/>
      <c r="BO65" s="234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4"/>
      <c r="CG65" s="234"/>
      <c r="CH65" s="234"/>
      <c r="CI65" s="234"/>
      <c r="CJ65" s="234"/>
      <c r="CK65" s="234"/>
      <c r="CL65" s="234"/>
      <c r="CM65" s="234"/>
      <c r="CN65" s="234"/>
      <c r="CO65" s="234"/>
      <c r="CP65" s="234"/>
      <c r="CQ65" s="234"/>
      <c r="CR65" s="234"/>
      <c r="CS65" s="234"/>
      <c r="CT65" s="234"/>
      <c r="CU65" s="234"/>
      <c r="CV65" s="234"/>
      <c r="CW65" s="234"/>
      <c r="CX65" s="234"/>
      <c r="CY65" s="234"/>
      <c r="CZ65" s="234"/>
      <c r="DA65" s="234"/>
      <c r="DB65" s="234"/>
      <c r="DC65" s="234"/>
      <c r="DD65" s="234"/>
      <c r="DE65" s="234"/>
      <c r="DF65" s="234"/>
      <c r="DG65" s="234"/>
      <c r="DH65" s="234"/>
      <c r="DI65" s="234"/>
      <c r="DJ65" s="234"/>
      <c r="DK65" s="234"/>
      <c r="DL65" s="234"/>
      <c r="DM65" s="234"/>
      <c r="DN65" s="234"/>
      <c r="DO65" s="234"/>
      <c r="DP65" s="234"/>
      <c r="DQ65" s="234"/>
      <c r="DR65" s="234"/>
      <c r="DS65" s="234"/>
      <c r="DT65" s="234"/>
      <c r="DU65" s="234"/>
      <c r="DV65" s="234"/>
      <c r="DW65" s="234"/>
      <c r="DX65" s="234"/>
      <c r="DY65" s="234"/>
      <c r="DZ65" s="234"/>
      <c r="EA65" s="234"/>
      <c r="EB65" s="234"/>
      <c r="EC65" s="234"/>
      <c r="ED65" s="234"/>
      <c r="EE65" s="234"/>
      <c r="EF65" s="234"/>
      <c r="EG65" s="234"/>
      <c r="EH65" s="234"/>
      <c r="EI65" s="234"/>
      <c r="EJ65" s="234"/>
      <c r="EK65" s="234"/>
      <c r="EL65" s="234"/>
      <c r="EM65" s="234"/>
      <c r="EN65" s="234"/>
      <c r="EO65" s="234"/>
      <c r="EP65" s="234"/>
      <c r="EQ65" s="234"/>
      <c r="ER65" s="234"/>
      <c r="ES65" s="234"/>
      <c r="ET65" s="234"/>
      <c r="EU65" s="234"/>
      <c r="EV65" s="234"/>
      <c r="EW65" s="234"/>
      <c r="EX65" s="234"/>
      <c r="EY65" s="234"/>
      <c r="EZ65" s="234"/>
      <c r="FA65" s="234"/>
      <c r="FB65" s="234"/>
      <c r="FC65" s="234"/>
      <c r="FD65" s="234"/>
      <c r="FE65" s="234"/>
      <c r="FF65" s="234"/>
      <c r="FG65" s="234"/>
      <c r="FH65" s="234"/>
      <c r="FI65" s="234"/>
      <c r="FJ65" s="234"/>
      <c r="FK65" s="234"/>
      <c r="FL65" s="234"/>
      <c r="FM65" s="234"/>
      <c r="FN65" s="234"/>
      <c r="FO65" s="234"/>
      <c r="FP65" s="234"/>
      <c r="FQ65" s="234"/>
      <c r="FR65" s="234"/>
      <c r="FS65" s="234"/>
      <c r="FT65" s="234"/>
      <c r="FU65" s="234"/>
      <c r="FV65" s="234"/>
      <c r="FW65" s="234"/>
      <c r="FX65" s="234"/>
      <c r="FY65" s="234"/>
      <c r="FZ65" s="234"/>
      <c r="GA65" s="234"/>
      <c r="GB65" s="234"/>
      <c r="GC65" s="234"/>
      <c r="GD65" s="234"/>
      <c r="GE65" s="234"/>
      <c r="GF65" s="234"/>
      <c r="GG65" s="234"/>
      <c r="GH65" s="234"/>
      <c r="GI65" s="234"/>
      <c r="GJ65" s="234"/>
      <c r="GK65" s="234"/>
      <c r="GL65" s="234"/>
      <c r="GM65" s="234"/>
      <c r="GN65" s="234"/>
      <c r="GO65" s="234"/>
      <c r="GP65" s="234"/>
      <c r="GQ65" s="234"/>
      <c r="GR65" s="234"/>
      <c r="GS65" s="234"/>
      <c r="GT65" s="234"/>
      <c r="GU65" s="234"/>
      <c r="GV65" s="234"/>
      <c r="GW65" s="234"/>
      <c r="GX65" s="234"/>
      <c r="GY65" s="234"/>
      <c r="GZ65" s="234"/>
      <c r="HA65" s="234"/>
      <c r="HB65" s="234"/>
      <c r="HC65" s="234"/>
      <c r="HD65" s="234"/>
      <c r="HE65" s="234"/>
      <c r="HF65" s="234"/>
      <c r="HG65" s="234"/>
      <c r="HH65" s="234"/>
      <c r="HI65" s="234"/>
      <c r="HJ65" s="234"/>
      <c r="HK65" s="234"/>
      <c r="HL65" s="234"/>
      <c r="HM65" s="234"/>
      <c r="HN65" s="234"/>
      <c r="HO65" s="234"/>
      <c r="HP65" s="234"/>
      <c r="HQ65" s="234"/>
      <c r="HR65" s="234"/>
      <c r="HS65" s="234"/>
      <c r="HT65" s="234"/>
      <c r="HU65" s="234"/>
      <c r="HV65" s="234"/>
      <c r="HW65" s="234"/>
      <c r="HX65" s="234"/>
      <c r="HY65" s="234"/>
      <c r="HZ65" s="234"/>
      <c r="IA65" s="234"/>
      <c r="IB65" s="234"/>
      <c r="IC65" s="234"/>
      <c r="ID65" s="234"/>
      <c r="IE65" s="234"/>
      <c r="IF65" s="234"/>
      <c r="IG65" s="234"/>
      <c r="IH65" s="234"/>
      <c r="II65" s="234"/>
      <c r="IJ65" s="234"/>
      <c r="IK65" s="234"/>
      <c r="IL65" s="234"/>
      <c r="IM65" s="234"/>
      <c r="IN65" s="234"/>
      <c r="IO65" s="234"/>
      <c r="IP65" s="234"/>
      <c r="IQ65" s="234"/>
      <c r="IR65" s="234"/>
      <c r="IS65" s="234"/>
      <c r="IT65" s="234"/>
      <c r="IU65" s="234"/>
    </row>
    <row r="66" spans="1:257" s="235" customFormat="1" ht="15.75" customHeight="1" x14ac:dyDescent="0.2">
      <c r="A66" s="464" t="s">
        <v>241</v>
      </c>
      <c r="B66" s="464"/>
      <c r="C66" s="464"/>
      <c r="D66" s="464"/>
      <c r="E66" s="464"/>
      <c r="F66" s="464"/>
      <c r="G66" s="464"/>
      <c r="H66" s="467">
        <f>H64+H65</f>
        <v>0</v>
      </c>
      <c r="I66" s="467"/>
      <c r="J66" s="467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4"/>
      <c r="CG66" s="234"/>
      <c r="CH66" s="234"/>
      <c r="CI66" s="234"/>
      <c r="CJ66" s="234"/>
      <c r="CK66" s="234"/>
      <c r="CL66" s="234"/>
      <c r="CM66" s="234"/>
      <c r="CN66" s="234"/>
      <c r="CO66" s="234"/>
      <c r="CP66" s="234"/>
      <c r="CQ66" s="234"/>
      <c r="CR66" s="234"/>
      <c r="CS66" s="234"/>
      <c r="CT66" s="234"/>
      <c r="CU66" s="234"/>
      <c r="CV66" s="234"/>
      <c r="CW66" s="234"/>
      <c r="CX66" s="234"/>
      <c r="CY66" s="234"/>
      <c r="CZ66" s="234"/>
      <c r="DA66" s="234"/>
      <c r="DB66" s="234"/>
      <c r="DC66" s="234"/>
      <c r="DD66" s="234"/>
      <c r="DE66" s="234"/>
      <c r="DF66" s="234"/>
      <c r="DG66" s="234"/>
      <c r="DH66" s="234"/>
      <c r="DI66" s="234"/>
      <c r="DJ66" s="234"/>
      <c r="DK66" s="234"/>
      <c r="DL66" s="234"/>
      <c r="DM66" s="234"/>
      <c r="DN66" s="234"/>
      <c r="DO66" s="234"/>
      <c r="DP66" s="234"/>
      <c r="DQ66" s="234"/>
      <c r="DR66" s="234"/>
      <c r="DS66" s="234"/>
      <c r="DT66" s="234"/>
      <c r="DU66" s="234"/>
      <c r="DV66" s="234"/>
      <c r="DW66" s="234"/>
      <c r="DX66" s="234"/>
      <c r="DY66" s="234"/>
      <c r="DZ66" s="234"/>
      <c r="EA66" s="234"/>
      <c r="EB66" s="234"/>
      <c r="EC66" s="234"/>
      <c r="ED66" s="234"/>
      <c r="EE66" s="234"/>
      <c r="EF66" s="234"/>
      <c r="EG66" s="234"/>
      <c r="EH66" s="234"/>
      <c r="EI66" s="234"/>
      <c r="EJ66" s="234"/>
      <c r="EK66" s="234"/>
      <c r="EL66" s="234"/>
      <c r="EM66" s="234"/>
      <c r="EN66" s="234"/>
      <c r="EO66" s="234"/>
      <c r="EP66" s="234"/>
      <c r="EQ66" s="234"/>
      <c r="ER66" s="234"/>
      <c r="ES66" s="234"/>
      <c r="ET66" s="234"/>
      <c r="EU66" s="234"/>
      <c r="EV66" s="234"/>
      <c r="EW66" s="234"/>
      <c r="EX66" s="234"/>
      <c r="EY66" s="234"/>
      <c r="EZ66" s="234"/>
      <c r="FA66" s="234"/>
      <c r="FB66" s="234"/>
      <c r="FC66" s="234"/>
      <c r="FD66" s="234"/>
      <c r="FE66" s="234"/>
      <c r="FF66" s="234"/>
      <c r="FG66" s="234"/>
      <c r="FH66" s="234"/>
      <c r="FI66" s="234"/>
      <c r="FJ66" s="234"/>
      <c r="FK66" s="234"/>
      <c r="FL66" s="234"/>
      <c r="FM66" s="234"/>
      <c r="FN66" s="234"/>
      <c r="FO66" s="234"/>
      <c r="FP66" s="234"/>
      <c r="FQ66" s="234"/>
      <c r="FR66" s="234"/>
      <c r="FS66" s="234"/>
      <c r="FT66" s="234"/>
      <c r="FU66" s="234"/>
      <c r="FV66" s="234"/>
      <c r="FW66" s="234"/>
      <c r="FX66" s="234"/>
      <c r="FY66" s="234"/>
      <c r="FZ66" s="234"/>
      <c r="GA66" s="234"/>
      <c r="GB66" s="234"/>
      <c r="GC66" s="234"/>
      <c r="GD66" s="234"/>
      <c r="GE66" s="234"/>
      <c r="GF66" s="234"/>
      <c r="GG66" s="234"/>
      <c r="GH66" s="234"/>
      <c r="GI66" s="234"/>
      <c r="GJ66" s="234"/>
      <c r="GK66" s="234"/>
      <c r="GL66" s="234"/>
      <c r="GM66" s="234"/>
      <c r="GN66" s="234"/>
      <c r="GO66" s="234"/>
      <c r="GP66" s="234"/>
      <c r="GQ66" s="234"/>
      <c r="GR66" s="234"/>
      <c r="GS66" s="234"/>
      <c r="GT66" s="234"/>
      <c r="GU66" s="234"/>
      <c r="GV66" s="234"/>
      <c r="GW66" s="234"/>
      <c r="GX66" s="234"/>
      <c r="GY66" s="234"/>
      <c r="GZ66" s="234"/>
      <c r="HA66" s="234"/>
      <c r="HB66" s="234"/>
      <c r="HC66" s="234"/>
      <c r="HD66" s="234"/>
      <c r="HE66" s="234"/>
      <c r="HF66" s="234"/>
      <c r="HG66" s="234"/>
      <c r="HH66" s="234"/>
      <c r="HI66" s="234"/>
      <c r="HJ66" s="234"/>
      <c r="HK66" s="234"/>
      <c r="HL66" s="234"/>
      <c r="HM66" s="234"/>
      <c r="HN66" s="234"/>
      <c r="HO66" s="234"/>
      <c r="HP66" s="234"/>
      <c r="HQ66" s="234"/>
      <c r="HR66" s="234"/>
      <c r="HS66" s="234"/>
      <c r="HT66" s="234"/>
      <c r="HU66" s="234"/>
      <c r="HV66" s="234"/>
      <c r="HW66" s="234"/>
      <c r="HX66" s="234"/>
      <c r="HY66" s="234"/>
      <c r="HZ66" s="234"/>
      <c r="IA66" s="234"/>
      <c r="IB66" s="234"/>
      <c r="IC66" s="234"/>
      <c r="ID66" s="234"/>
      <c r="IE66" s="234"/>
      <c r="IF66" s="234"/>
      <c r="IG66" s="234"/>
      <c r="IH66" s="234"/>
      <c r="II66" s="234"/>
      <c r="IJ66" s="234"/>
      <c r="IK66" s="234"/>
      <c r="IL66" s="234"/>
      <c r="IM66" s="234"/>
      <c r="IN66" s="234"/>
      <c r="IO66" s="234"/>
      <c r="IP66" s="234"/>
      <c r="IQ66" s="234"/>
      <c r="IR66" s="234"/>
      <c r="IS66" s="234"/>
      <c r="IT66" s="234"/>
      <c r="IU66" s="234"/>
    </row>
    <row r="67" spans="1:257" s="235" customFormat="1" ht="12" x14ac:dyDescent="0.2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4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34"/>
      <c r="EG67" s="234"/>
      <c r="EH67" s="234"/>
      <c r="EI67" s="234"/>
      <c r="EJ67" s="234"/>
      <c r="EK67" s="234"/>
      <c r="EL67" s="234"/>
      <c r="EM67" s="234"/>
      <c r="EN67" s="234"/>
      <c r="EO67" s="234"/>
      <c r="EP67" s="234"/>
      <c r="EQ67" s="234"/>
      <c r="ER67" s="234"/>
      <c r="ES67" s="234"/>
      <c r="ET67" s="234"/>
      <c r="EU67" s="234"/>
      <c r="EV67" s="234"/>
      <c r="EW67" s="234"/>
      <c r="EX67" s="234"/>
      <c r="EY67" s="234"/>
      <c r="EZ67" s="234"/>
      <c r="FA67" s="234"/>
      <c r="FB67" s="234"/>
      <c r="FC67" s="234"/>
      <c r="FD67" s="234"/>
      <c r="FE67" s="234"/>
      <c r="FF67" s="234"/>
      <c r="FG67" s="234"/>
      <c r="FH67" s="234"/>
      <c r="FI67" s="234"/>
      <c r="FJ67" s="234"/>
      <c r="FK67" s="234"/>
      <c r="FL67" s="234"/>
      <c r="FM67" s="234"/>
      <c r="FN67" s="234"/>
      <c r="FO67" s="234"/>
      <c r="FP67" s="234"/>
      <c r="FQ67" s="234"/>
      <c r="FR67" s="234"/>
      <c r="FS67" s="234"/>
      <c r="FT67" s="234"/>
      <c r="FU67" s="234"/>
      <c r="FV67" s="234"/>
      <c r="FW67" s="234"/>
      <c r="FX67" s="234"/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34"/>
      <c r="GW67" s="234"/>
      <c r="GX67" s="234"/>
      <c r="GY67" s="234"/>
      <c r="GZ67" s="234"/>
      <c r="HA67" s="234"/>
      <c r="HB67" s="234"/>
      <c r="HC67" s="234"/>
      <c r="HD67" s="234"/>
      <c r="HE67" s="234"/>
      <c r="HF67" s="234"/>
      <c r="HG67" s="234"/>
      <c r="HH67" s="234"/>
      <c r="HI67" s="234"/>
      <c r="HJ67" s="234"/>
      <c r="HK67" s="234"/>
      <c r="HL67" s="234"/>
      <c r="HM67" s="234"/>
      <c r="HN67" s="234"/>
      <c r="HO67" s="234"/>
      <c r="HP67" s="234"/>
      <c r="HQ67" s="234"/>
      <c r="HR67" s="234"/>
      <c r="HS67" s="234"/>
      <c r="HT67" s="234"/>
      <c r="HU67" s="234"/>
      <c r="HV67" s="234"/>
      <c r="HW67" s="234"/>
      <c r="HX67" s="234"/>
      <c r="HY67" s="234"/>
      <c r="HZ67" s="234"/>
      <c r="IA67" s="234"/>
      <c r="IB67" s="234"/>
      <c r="IC67" s="234"/>
      <c r="ID67" s="234"/>
      <c r="IE67" s="234"/>
      <c r="IF67" s="234"/>
      <c r="IG67" s="234"/>
      <c r="IH67" s="234"/>
      <c r="II67" s="234"/>
      <c r="IJ67" s="234"/>
      <c r="IK67" s="234"/>
      <c r="IL67" s="234"/>
      <c r="IM67" s="234"/>
      <c r="IN67" s="234"/>
      <c r="IO67" s="234"/>
      <c r="IP67" s="234"/>
      <c r="IQ67" s="234"/>
      <c r="IR67" s="234"/>
      <c r="IS67" s="234"/>
      <c r="IT67" s="234"/>
      <c r="IU67" s="234"/>
    </row>
    <row r="68" spans="1:257" s="243" customFormat="1" ht="12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IV68" s="93"/>
      <c r="IW68" s="93"/>
    </row>
    <row r="69" spans="1:257" s="246" customFormat="1" ht="51" customHeight="1" x14ac:dyDescent="0.25">
      <c r="A69" s="244" t="s">
        <v>338</v>
      </c>
      <c r="B69" s="464" t="s">
        <v>339</v>
      </c>
      <c r="C69" s="464"/>
      <c r="D69" s="245" t="s">
        <v>340</v>
      </c>
      <c r="E69" s="244" t="s">
        <v>341</v>
      </c>
      <c r="F69" s="245" t="s">
        <v>342</v>
      </c>
      <c r="G69" s="245" t="s">
        <v>343</v>
      </c>
      <c r="H69" s="244" t="s">
        <v>344</v>
      </c>
      <c r="I69" s="245" t="s">
        <v>345</v>
      </c>
      <c r="J69" s="245" t="s">
        <v>346</v>
      </c>
      <c r="IV69" s="247"/>
      <c r="IW69" s="247"/>
    </row>
    <row r="70" spans="1:257" s="243" customFormat="1" ht="24" x14ac:dyDescent="0.25">
      <c r="A70" s="236" t="s">
        <v>347</v>
      </c>
      <c r="B70" s="465">
        <v>800</v>
      </c>
      <c r="C70" s="465"/>
      <c r="D70" s="236">
        <v>1200</v>
      </c>
      <c r="E70" s="236">
        <v>800</v>
      </c>
      <c r="F70" s="248">
        <v>310</v>
      </c>
      <c r="G70" s="472">
        <f>F71/E71</f>
        <v>25.406275000000001</v>
      </c>
      <c r="H70" s="473">
        <f>G8</f>
        <v>0</v>
      </c>
      <c r="I70" s="473">
        <f>H70*F71</f>
        <v>0</v>
      </c>
      <c r="J70" s="473">
        <f>12*I70</f>
        <v>0</v>
      </c>
      <c r="IV70" s="93"/>
      <c r="IW70" s="93"/>
    </row>
    <row r="71" spans="1:257" s="243" customFormat="1" ht="24" x14ac:dyDescent="0.25">
      <c r="A71" s="236" t="s">
        <v>348</v>
      </c>
      <c r="B71" s="465">
        <v>800</v>
      </c>
      <c r="C71" s="465"/>
      <c r="D71" s="236">
        <v>1200</v>
      </c>
      <c r="E71" s="236">
        <v>800</v>
      </c>
      <c r="F71" s="249">
        <f>19759.02+F70+F72</f>
        <v>20325.02</v>
      </c>
      <c r="G71" s="472"/>
      <c r="H71" s="473"/>
      <c r="I71" s="473"/>
      <c r="J71" s="473"/>
      <c r="L71" s="250"/>
      <c r="IV71" s="93"/>
      <c r="IW71" s="93"/>
    </row>
    <row r="72" spans="1:257" s="243" customFormat="1" ht="12" x14ac:dyDescent="0.25">
      <c r="A72" s="236" t="s">
        <v>349</v>
      </c>
      <c r="B72" s="465">
        <v>800</v>
      </c>
      <c r="C72" s="465"/>
      <c r="D72" s="236">
        <v>1200</v>
      </c>
      <c r="E72" s="236">
        <v>800</v>
      </c>
      <c r="F72" s="248">
        <v>256</v>
      </c>
      <c r="G72" s="472"/>
      <c r="H72" s="473"/>
      <c r="I72" s="473"/>
      <c r="J72" s="473"/>
      <c r="L72" s="250"/>
      <c r="IV72" s="93"/>
      <c r="IW72" s="93"/>
    </row>
    <row r="73" spans="1:257" s="243" customFormat="1" ht="24" x14ac:dyDescent="0.25">
      <c r="A73" s="236" t="s">
        <v>350</v>
      </c>
      <c r="B73" s="465">
        <v>200</v>
      </c>
      <c r="C73" s="465"/>
      <c r="D73" s="236">
        <v>300</v>
      </c>
      <c r="E73" s="236">
        <v>200</v>
      </c>
      <c r="F73" s="248">
        <v>637.41</v>
      </c>
      <c r="G73" s="359">
        <f>F73/E73</f>
        <v>3.1870499999999997</v>
      </c>
      <c r="H73" s="262" t="e">
        <f>G24</f>
        <v>#DIV/0!</v>
      </c>
      <c r="I73" s="352" t="e">
        <f t="shared" ref="I73:I78" si="0">H73*F73</f>
        <v>#DIV/0!</v>
      </c>
      <c r="J73" s="262" t="e">
        <f t="shared" ref="J73:J78" si="1">12*I73</f>
        <v>#DIV/0!</v>
      </c>
      <c r="IV73" s="93"/>
      <c r="IW73" s="93"/>
    </row>
    <row r="74" spans="1:257" s="243" customFormat="1" ht="60" x14ac:dyDescent="0.25">
      <c r="A74" s="236" t="s">
        <v>321</v>
      </c>
      <c r="B74" s="465">
        <v>1500</v>
      </c>
      <c r="C74" s="465"/>
      <c r="D74" s="236">
        <v>2500</v>
      </c>
      <c r="E74" s="236">
        <v>1500</v>
      </c>
      <c r="F74" s="248">
        <f>1735.69</f>
        <v>1735.69</v>
      </c>
      <c r="G74" s="363">
        <f>F74/E74</f>
        <v>1.1571266666666666</v>
      </c>
      <c r="H74" s="262" t="e">
        <f>G32</f>
        <v>#DIV/0!</v>
      </c>
      <c r="I74" s="352" t="e">
        <f t="shared" si="0"/>
        <v>#DIV/0!</v>
      </c>
      <c r="J74" s="262" t="e">
        <f t="shared" si="1"/>
        <v>#DIV/0!</v>
      </c>
      <c r="L74" s="251"/>
      <c r="IV74" s="93"/>
      <c r="IW74" s="93"/>
    </row>
    <row r="75" spans="1:257" s="243" customFormat="1" ht="36" x14ac:dyDescent="0.25">
      <c r="A75" s="236" t="s">
        <v>351</v>
      </c>
      <c r="B75" s="465">
        <v>1800</v>
      </c>
      <c r="C75" s="465"/>
      <c r="D75" s="236">
        <v>2700</v>
      </c>
      <c r="E75" s="236">
        <v>2700</v>
      </c>
      <c r="F75" s="248">
        <v>3203.59</v>
      </c>
      <c r="G75" s="359">
        <f>F75/E75</f>
        <v>1.1865148148148148</v>
      </c>
      <c r="H75" s="262">
        <f>G42</f>
        <v>0</v>
      </c>
      <c r="I75" s="262">
        <f t="shared" si="0"/>
        <v>0</v>
      </c>
      <c r="J75" s="262">
        <f t="shared" si="1"/>
        <v>0</v>
      </c>
      <c r="IV75" s="93"/>
      <c r="IW75" s="93"/>
    </row>
    <row r="76" spans="1:257" s="243" customFormat="1" ht="87.75" customHeight="1" x14ac:dyDescent="0.25">
      <c r="A76" s="236" t="s">
        <v>352</v>
      </c>
      <c r="B76" s="465">
        <v>300</v>
      </c>
      <c r="C76" s="465"/>
      <c r="D76" s="236">
        <v>380</v>
      </c>
      <c r="E76" s="236">
        <v>300</v>
      </c>
      <c r="F76" s="248">
        <v>79.239999999999995</v>
      </c>
      <c r="G76" s="267">
        <f>F76/E76</f>
        <v>0.26413333333333333</v>
      </c>
      <c r="H76" s="262">
        <f>H58</f>
        <v>0</v>
      </c>
      <c r="I76" s="262">
        <f t="shared" si="0"/>
        <v>0</v>
      </c>
      <c r="J76" s="262">
        <f t="shared" si="1"/>
        <v>0</v>
      </c>
      <c r="IV76" s="93"/>
      <c r="IW76" s="93"/>
    </row>
    <row r="77" spans="1:257" s="243" customFormat="1" ht="87.75" customHeight="1" x14ac:dyDescent="0.25">
      <c r="A77" s="236" t="s">
        <v>353</v>
      </c>
      <c r="B77" s="465">
        <v>130</v>
      </c>
      <c r="C77" s="465"/>
      <c r="D77" s="236">
        <v>160</v>
      </c>
      <c r="E77" s="236">
        <v>130</v>
      </c>
      <c r="F77" s="248">
        <v>2739.23</v>
      </c>
      <c r="G77" s="267">
        <f>F49</f>
        <v>6.5202862405659614E-4</v>
      </c>
      <c r="H77" s="262">
        <f>H50</f>
        <v>0</v>
      </c>
      <c r="I77" s="262">
        <f t="shared" si="0"/>
        <v>0</v>
      </c>
      <c r="J77" s="262">
        <f t="shared" si="1"/>
        <v>0</v>
      </c>
      <c r="K77" s="273"/>
      <c r="IV77" s="93"/>
      <c r="IW77" s="93"/>
    </row>
    <row r="78" spans="1:257" s="243" customFormat="1" ht="36" x14ac:dyDescent="0.25">
      <c r="A78" s="236" t="s">
        <v>354</v>
      </c>
      <c r="B78" s="465">
        <v>300</v>
      </c>
      <c r="C78" s="465"/>
      <c r="D78" s="236">
        <v>380</v>
      </c>
      <c r="E78" s="236">
        <v>300</v>
      </c>
      <c r="F78" s="248">
        <v>3629.84</v>
      </c>
      <c r="G78" s="268">
        <f>F65</f>
        <v>2.8254573709119167E-4</v>
      </c>
      <c r="H78" s="262">
        <f>H66</f>
        <v>0</v>
      </c>
      <c r="I78" s="262">
        <f t="shared" si="0"/>
        <v>0</v>
      </c>
      <c r="J78" s="262">
        <f t="shared" si="1"/>
        <v>0</v>
      </c>
      <c r="IV78" s="93"/>
      <c r="IW78" s="93"/>
    </row>
    <row r="79" spans="1:257" s="235" customFormat="1" ht="12" x14ac:dyDescent="0.2">
      <c r="A79" s="252"/>
      <c r="B79" s="252"/>
      <c r="C79" s="252"/>
      <c r="D79" s="252"/>
      <c r="E79" s="252"/>
      <c r="F79" s="253">
        <f>F71+F73+F74+F75+F76+F77+F78</f>
        <v>32350.02</v>
      </c>
      <c r="G79" s="270"/>
      <c r="H79" s="252"/>
      <c r="I79" s="253"/>
      <c r="J79" s="253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234"/>
      <c r="CA79" s="234"/>
      <c r="CB79" s="234"/>
      <c r="CC79" s="234"/>
      <c r="CD79" s="234"/>
      <c r="CE79" s="234"/>
      <c r="CF79" s="234"/>
      <c r="CG79" s="234"/>
      <c r="CH79" s="234"/>
      <c r="CI79" s="234"/>
      <c r="CJ79" s="234"/>
      <c r="CK79" s="234"/>
      <c r="CL79" s="234"/>
      <c r="CM79" s="234"/>
      <c r="CN79" s="234"/>
      <c r="CO79" s="234"/>
      <c r="CP79" s="234"/>
      <c r="CQ79" s="234"/>
      <c r="CR79" s="234"/>
      <c r="CS79" s="234"/>
      <c r="CT79" s="234"/>
      <c r="CU79" s="234"/>
      <c r="CV79" s="234"/>
      <c r="CW79" s="234"/>
      <c r="CX79" s="234"/>
      <c r="CY79" s="234"/>
      <c r="CZ79" s="234"/>
      <c r="DA79" s="234"/>
      <c r="DB79" s="234"/>
      <c r="DC79" s="234"/>
      <c r="DD79" s="234"/>
      <c r="DE79" s="234"/>
      <c r="DF79" s="234"/>
      <c r="DG79" s="234"/>
      <c r="DH79" s="234"/>
      <c r="DI79" s="234"/>
      <c r="DJ79" s="234"/>
      <c r="DK79" s="234"/>
      <c r="DL79" s="234"/>
      <c r="DM79" s="234"/>
      <c r="DN79" s="234"/>
      <c r="DO79" s="234"/>
      <c r="DP79" s="234"/>
      <c r="DQ79" s="234"/>
      <c r="DR79" s="234"/>
      <c r="DS79" s="234"/>
      <c r="DT79" s="234"/>
      <c r="DU79" s="234"/>
      <c r="DV79" s="234"/>
      <c r="DW79" s="234"/>
      <c r="DX79" s="234"/>
      <c r="DY79" s="234"/>
      <c r="DZ79" s="234"/>
      <c r="EA79" s="234"/>
      <c r="EB79" s="234"/>
      <c r="EC79" s="234"/>
      <c r="ED79" s="234"/>
      <c r="EE79" s="234"/>
      <c r="EF79" s="234"/>
      <c r="EG79" s="234"/>
      <c r="EH79" s="234"/>
      <c r="EI79" s="234"/>
      <c r="EJ79" s="234"/>
      <c r="EK79" s="234"/>
      <c r="EL79" s="234"/>
      <c r="EM79" s="234"/>
      <c r="EN79" s="234"/>
      <c r="EO79" s="234"/>
      <c r="EP79" s="234"/>
      <c r="EQ79" s="234"/>
      <c r="ER79" s="234"/>
      <c r="ES79" s="234"/>
      <c r="ET79" s="234"/>
      <c r="EU79" s="234"/>
      <c r="EV79" s="234"/>
      <c r="EW79" s="234"/>
      <c r="EX79" s="234"/>
      <c r="EY79" s="234"/>
      <c r="EZ79" s="234"/>
      <c r="FA79" s="234"/>
      <c r="FB79" s="234"/>
      <c r="FC79" s="234"/>
      <c r="FD79" s="234"/>
      <c r="FE79" s="234"/>
      <c r="FF79" s="234"/>
      <c r="FG79" s="234"/>
      <c r="FH79" s="234"/>
      <c r="FI79" s="234"/>
      <c r="FJ79" s="234"/>
      <c r="FK79" s="234"/>
      <c r="FL79" s="234"/>
      <c r="FM79" s="234"/>
      <c r="FN79" s="234"/>
      <c r="FO79" s="234"/>
      <c r="FP79" s="234"/>
      <c r="FQ79" s="234"/>
      <c r="FR79" s="234"/>
      <c r="FS79" s="234"/>
      <c r="FT79" s="234"/>
      <c r="FU79" s="234"/>
      <c r="FV79" s="234"/>
      <c r="FW79" s="234"/>
      <c r="FX79" s="234"/>
      <c r="FY79" s="234"/>
      <c r="FZ79" s="234"/>
      <c r="GA79" s="234"/>
      <c r="GB79" s="234"/>
      <c r="GC79" s="234"/>
      <c r="GD79" s="234"/>
      <c r="GE79" s="234"/>
      <c r="GF79" s="234"/>
      <c r="GG79" s="234"/>
      <c r="GH79" s="234"/>
      <c r="GI79" s="234"/>
      <c r="GJ79" s="234"/>
      <c r="GK79" s="234"/>
      <c r="GL79" s="234"/>
      <c r="GM79" s="234"/>
      <c r="GN79" s="234"/>
      <c r="GO79" s="234"/>
      <c r="GP79" s="234"/>
      <c r="GQ79" s="234"/>
      <c r="GR79" s="234"/>
      <c r="GS79" s="234"/>
      <c r="GT79" s="234"/>
      <c r="GU79" s="234"/>
      <c r="GV79" s="234"/>
      <c r="GW79" s="234"/>
      <c r="GX79" s="234"/>
      <c r="GY79" s="234"/>
      <c r="GZ79" s="234"/>
      <c r="HA79" s="234"/>
      <c r="HB79" s="234"/>
      <c r="HC79" s="234"/>
      <c r="HD79" s="234"/>
      <c r="HE79" s="234"/>
      <c r="HF79" s="234"/>
      <c r="HG79" s="234"/>
      <c r="HH79" s="234"/>
      <c r="HI79" s="234"/>
      <c r="HJ79" s="234"/>
      <c r="HK79" s="234"/>
      <c r="HL79" s="234"/>
      <c r="HM79" s="234"/>
      <c r="HN79" s="234"/>
      <c r="HO79" s="234"/>
      <c r="HP79" s="234"/>
      <c r="HQ79" s="234"/>
      <c r="HR79" s="234"/>
      <c r="HS79" s="234"/>
      <c r="HT79" s="234"/>
      <c r="HU79" s="234"/>
      <c r="HV79" s="234"/>
      <c r="HW79" s="234"/>
      <c r="HX79" s="234"/>
      <c r="HY79" s="234"/>
      <c r="HZ79" s="234"/>
      <c r="IA79" s="234"/>
      <c r="IB79" s="234"/>
      <c r="IC79" s="234"/>
      <c r="ID79" s="234"/>
      <c r="IE79" s="234"/>
      <c r="IF79" s="234"/>
      <c r="IG79" s="234"/>
      <c r="IH79" s="234"/>
      <c r="II79" s="234"/>
      <c r="IJ79" s="234"/>
      <c r="IK79" s="234"/>
      <c r="IL79" s="234"/>
      <c r="IM79" s="234"/>
      <c r="IN79" s="234"/>
      <c r="IO79" s="234"/>
      <c r="IP79" s="234"/>
      <c r="IQ79" s="234"/>
      <c r="IR79" s="234"/>
      <c r="IS79" s="234"/>
      <c r="IT79" s="234"/>
      <c r="IU79" s="234"/>
    </row>
    <row r="80" spans="1:257" s="235" customFormat="1" ht="12" hidden="1" x14ac:dyDescent="0.2">
      <c r="A80" s="465"/>
      <c r="B80" s="465"/>
      <c r="C80" s="465"/>
      <c r="D80" s="465"/>
      <c r="E80" s="465"/>
      <c r="F80" s="465"/>
      <c r="G80" s="465"/>
      <c r="H80" s="465"/>
      <c r="I80" s="254" t="s">
        <v>355</v>
      </c>
      <c r="J80" s="254" t="s">
        <v>356</v>
      </c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  <c r="BI80" s="234"/>
      <c r="BJ80" s="234"/>
      <c r="BK80" s="234"/>
      <c r="BL80" s="234"/>
      <c r="BM80" s="234"/>
      <c r="BN80" s="234"/>
      <c r="BO80" s="234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  <c r="DJ80" s="234"/>
      <c r="DK80" s="234"/>
      <c r="DL80" s="234"/>
      <c r="DM80" s="234"/>
      <c r="DN80" s="234"/>
      <c r="DO80" s="234"/>
      <c r="DP80" s="234"/>
      <c r="DQ80" s="234"/>
      <c r="DR80" s="234"/>
      <c r="DS80" s="234"/>
      <c r="DT80" s="234"/>
      <c r="DU80" s="234"/>
      <c r="DV80" s="234"/>
      <c r="DW80" s="234"/>
      <c r="DX80" s="234"/>
      <c r="DY80" s="234"/>
      <c r="DZ80" s="234"/>
      <c r="EA80" s="234"/>
      <c r="EB80" s="234"/>
      <c r="EC80" s="234"/>
      <c r="ED80" s="234"/>
      <c r="EE80" s="234"/>
      <c r="EF80" s="234"/>
      <c r="EG80" s="234"/>
      <c r="EH80" s="234"/>
      <c r="EI80" s="234"/>
      <c r="EJ80" s="234"/>
      <c r="EK80" s="234"/>
      <c r="EL80" s="234"/>
      <c r="EM80" s="234"/>
      <c r="EN80" s="234"/>
      <c r="EO80" s="234"/>
      <c r="EP80" s="234"/>
      <c r="EQ80" s="234"/>
      <c r="ER80" s="234"/>
      <c r="ES80" s="234"/>
      <c r="ET80" s="234"/>
      <c r="EU80" s="234"/>
      <c r="EV80" s="234"/>
      <c r="EW80" s="234"/>
      <c r="EX80" s="234"/>
      <c r="EY80" s="234"/>
      <c r="EZ80" s="234"/>
      <c r="FA80" s="234"/>
      <c r="FB80" s="234"/>
      <c r="FC80" s="234"/>
      <c r="FD80" s="234"/>
      <c r="FE80" s="234"/>
      <c r="FF80" s="234"/>
      <c r="FG80" s="234"/>
      <c r="FH80" s="234"/>
      <c r="FI80" s="234"/>
      <c r="FJ80" s="234"/>
      <c r="FK80" s="234"/>
      <c r="FL80" s="234"/>
      <c r="FM80" s="234"/>
      <c r="FN80" s="234"/>
      <c r="FO80" s="234"/>
      <c r="FP80" s="234"/>
      <c r="FQ80" s="234"/>
      <c r="FR80" s="234"/>
      <c r="FS80" s="234"/>
      <c r="FT80" s="234"/>
      <c r="FU80" s="234"/>
      <c r="FV80" s="234"/>
      <c r="FW80" s="234"/>
      <c r="FX80" s="234"/>
      <c r="FY80" s="234"/>
      <c r="FZ80" s="234"/>
      <c r="GA80" s="234"/>
      <c r="GB80" s="234"/>
      <c r="GC80" s="234"/>
      <c r="GD80" s="234"/>
      <c r="GE80" s="234"/>
      <c r="GF80" s="234"/>
      <c r="GG80" s="234"/>
      <c r="GH80" s="234"/>
      <c r="GI80" s="234"/>
      <c r="GJ80" s="234"/>
      <c r="GK80" s="234"/>
      <c r="GL80" s="234"/>
      <c r="GM80" s="234"/>
      <c r="GN80" s="234"/>
      <c r="GO80" s="234"/>
      <c r="GP80" s="234"/>
      <c r="GQ80" s="234"/>
      <c r="GR80" s="234"/>
      <c r="GS80" s="234"/>
      <c r="GT80" s="234"/>
      <c r="GU80" s="234"/>
      <c r="GV80" s="234"/>
      <c r="GW80" s="234"/>
      <c r="GX80" s="234"/>
      <c r="GY80" s="234"/>
      <c r="GZ80" s="234"/>
      <c r="HA80" s="234"/>
      <c r="HB80" s="234"/>
      <c r="HC80" s="234"/>
      <c r="HD80" s="234"/>
      <c r="HE80" s="234"/>
      <c r="HF80" s="234"/>
      <c r="HG80" s="234"/>
      <c r="HH80" s="234"/>
      <c r="HI80" s="234"/>
      <c r="HJ80" s="234"/>
      <c r="HK80" s="234"/>
      <c r="HL80" s="234"/>
      <c r="HM80" s="234"/>
      <c r="HN80" s="234"/>
      <c r="HO80" s="234"/>
      <c r="HP80" s="234"/>
      <c r="HQ80" s="234"/>
      <c r="HR80" s="234"/>
      <c r="HS80" s="234"/>
      <c r="HT80" s="234"/>
      <c r="HU80" s="234"/>
      <c r="HV80" s="234"/>
      <c r="HW80" s="234"/>
      <c r="HX80" s="234"/>
      <c r="HY80" s="234"/>
      <c r="HZ80" s="234"/>
      <c r="IA80" s="234"/>
      <c r="IB80" s="234"/>
      <c r="IC80" s="234"/>
      <c r="ID80" s="234"/>
      <c r="IE80" s="234"/>
      <c r="IF80" s="234"/>
      <c r="IG80" s="234"/>
      <c r="IH80" s="234"/>
      <c r="II80" s="234"/>
      <c r="IJ80" s="234"/>
      <c r="IK80" s="234"/>
      <c r="IL80" s="234"/>
      <c r="IM80" s="234"/>
      <c r="IN80" s="234"/>
      <c r="IO80" s="234"/>
      <c r="IP80" s="234"/>
      <c r="IQ80" s="234"/>
      <c r="IR80" s="234"/>
      <c r="IS80" s="234"/>
      <c r="IT80" s="234"/>
      <c r="IU80" s="234"/>
    </row>
    <row r="81" spans="1:257" s="233" customFormat="1" ht="12" x14ac:dyDescent="0.2">
      <c r="A81" s="474" t="s">
        <v>357</v>
      </c>
      <c r="B81" s="474"/>
      <c r="C81" s="474"/>
      <c r="D81" s="474"/>
      <c r="E81" s="474"/>
      <c r="F81" s="474"/>
      <c r="G81" s="474"/>
      <c r="H81" s="474"/>
      <c r="I81" s="266"/>
      <c r="J81" s="266"/>
      <c r="IV81" s="255"/>
      <c r="IW81" s="255"/>
    </row>
    <row r="82" spans="1:257" s="235" customFormat="1" ht="12" x14ac:dyDescent="0.2">
      <c r="A82" s="474" t="s">
        <v>358</v>
      </c>
      <c r="B82" s="474"/>
      <c r="C82" s="474"/>
      <c r="D82" s="474"/>
      <c r="E82" s="474"/>
      <c r="F82" s="474"/>
      <c r="G82" s="474"/>
      <c r="H82" s="474"/>
      <c r="I82" s="266"/>
      <c r="J82" s="266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34"/>
      <c r="AS82" s="234"/>
      <c r="AT82" s="234"/>
      <c r="AU82" s="234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  <c r="BI82" s="234"/>
      <c r="BJ82" s="234"/>
      <c r="BK82" s="234"/>
      <c r="BL82" s="234"/>
      <c r="BM82" s="234"/>
      <c r="BN82" s="234"/>
      <c r="BO82" s="234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4"/>
      <c r="CG82" s="234"/>
      <c r="CH82" s="234"/>
      <c r="CI82" s="234"/>
      <c r="CJ82" s="234"/>
      <c r="CK82" s="234"/>
      <c r="CL82" s="234"/>
      <c r="CM82" s="234"/>
      <c r="CN82" s="234"/>
      <c r="CO82" s="234"/>
      <c r="CP82" s="234"/>
      <c r="CQ82" s="234"/>
      <c r="CR82" s="234"/>
      <c r="CS82" s="234"/>
      <c r="CT82" s="234"/>
      <c r="CU82" s="234"/>
      <c r="CV82" s="234"/>
      <c r="CW82" s="234"/>
      <c r="CX82" s="234"/>
      <c r="CY82" s="234"/>
      <c r="CZ82" s="234"/>
      <c r="DA82" s="234"/>
      <c r="DB82" s="234"/>
      <c r="DC82" s="234"/>
      <c r="DD82" s="234"/>
      <c r="DE82" s="234"/>
      <c r="DF82" s="234"/>
      <c r="DG82" s="234"/>
      <c r="DH82" s="234"/>
      <c r="DI82" s="234"/>
      <c r="DJ82" s="234"/>
      <c r="DK82" s="234"/>
      <c r="DL82" s="234"/>
      <c r="DM82" s="234"/>
      <c r="DN82" s="234"/>
      <c r="DO82" s="234"/>
      <c r="DP82" s="234"/>
      <c r="DQ82" s="234"/>
      <c r="DR82" s="234"/>
      <c r="DS82" s="234"/>
      <c r="DT82" s="234"/>
      <c r="DU82" s="234"/>
      <c r="DV82" s="234"/>
      <c r="DW82" s="234"/>
      <c r="DX82" s="234"/>
      <c r="DY82" s="234"/>
      <c r="DZ82" s="234"/>
      <c r="EA82" s="234"/>
      <c r="EB82" s="234"/>
      <c r="EC82" s="234"/>
      <c r="ED82" s="234"/>
      <c r="EE82" s="234"/>
      <c r="EF82" s="234"/>
      <c r="EG82" s="234"/>
      <c r="EH82" s="234"/>
      <c r="EI82" s="234"/>
      <c r="EJ82" s="234"/>
      <c r="EK82" s="234"/>
      <c r="EL82" s="234"/>
      <c r="EM82" s="234"/>
      <c r="EN82" s="234"/>
      <c r="EO82" s="234"/>
      <c r="EP82" s="234"/>
      <c r="EQ82" s="234"/>
      <c r="ER82" s="234"/>
      <c r="ES82" s="234"/>
      <c r="ET82" s="234"/>
      <c r="EU82" s="234"/>
      <c r="EV82" s="234"/>
      <c r="EW82" s="234"/>
      <c r="EX82" s="234"/>
      <c r="EY82" s="234"/>
      <c r="EZ82" s="234"/>
      <c r="FA82" s="234"/>
      <c r="FB82" s="234"/>
      <c r="FC82" s="234"/>
      <c r="FD82" s="234"/>
      <c r="FE82" s="234"/>
      <c r="FF82" s="234"/>
      <c r="FG82" s="234"/>
      <c r="FH82" s="234"/>
      <c r="FI82" s="234"/>
      <c r="FJ82" s="234"/>
      <c r="FK82" s="234"/>
      <c r="FL82" s="234"/>
      <c r="FM82" s="234"/>
      <c r="FN82" s="234"/>
      <c r="FO82" s="234"/>
      <c r="FP82" s="234"/>
      <c r="FQ82" s="234"/>
      <c r="FR82" s="234"/>
      <c r="FS82" s="234"/>
      <c r="FT82" s="234"/>
      <c r="FU82" s="234"/>
      <c r="FV82" s="234"/>
      <c r="FW82" s="234"/>
      <c r="FX82" s="234"/>
      <c r="FY82" s="234"/>
      <c r="FZ82" s="234"/>
      <c r="GA82" s="234"/>
      <c r="GB82" s="234"/>
      <c r="GC82" s="234"/>
      <c r="GD82" s="234"/>
      <c r="GE82" s="234"/>
      <c r="GF82" s="234"/>
      <c r="GG82" s="234"/>
      <c r="GH82" s="234"/>
      <c r="GI82" s="234"/>
      <c r="GJ82" s="234"/>
      <c r="GK82" s="234"/>
      <c r="GL82" s="234"/>
      <c r="GM82" s="234"/>
      <c r="GN82" s="234"/>
      <c r="GO82" s="234"/>
      <c r="GP82" s="234"/>
      <c r="GQ82" s="234"/>
      <c r="GR82" s="234"/>
      <c r="GS82" s="234"/>
      <c r="GT82" s="234"/>
      <c r="GU82" s="234"/>
      <c r="GV82" s="234"/>
      <c r="GW82" s="234"/>
      <c r="GX82" s="234"/>
      <c r="GY82" s="234"/>
      <c r="GZ82" s="234"/>
      <c r="HA82" s="234"/>
      <c r="HB82" s="234"/>
      <c r="HC82" s="234"/>
      <c r="HD82" s="234"/>
      <c r="HE82" s="234"/>
      <c r="HF82" s="234"/>
      <c r="HG82" s="234"/>
      <c r="HH82" s="234"/>
      <c r="HI82" s="234"/>
      <c r="HJ82" s="234"/>
      <c r="HK82" s="234"/>
      <c r="HL82" s="234"/>
      <c r="HM82" s="234"/>
      <c r="HN82" s="234"/>
      <c r="HO82" s="234"/>
      <c r="HP82" s="234"/>
      <c r="HQ82" s="234"/>
      <c r="HR82" s="234"/>
      <c r="HS82" s="234"/>
      <c r="HT82" s="234"/>
      <c r="HU82" s="234"/>
      <c r="HV82" s="234"/>
      <c r="HW82" s="234"/>
      <c r="HX82" s="234"/>
      <c r="HY82" s="234"/>
      <c r="HZ82" s="234"/>
      <c r="IA82" s="234"/>
      <c r="IB82" s="234"/>
      <c r="IC82" s="234"/>
      <c r="ID82" s="234"/>
      <c r="IE82" s="234"/>
      <c r="IF82" s="234"/>
      <c r="IG82" s="234"/>
      <c r="IH82" s="234"/>
      <c r="II82" s="234"/>
      <c r="IJ82" s="234"/>
      <c r="IK82" s="234"/>
      <c r="IL82" s="234"/>
      <c r="IM82" s="234"/>
      <c r="IN82" s="234"/>
      <c r="IO82" s="234"/>
      <c r="IP82" s="234"/>
      <c r="IQ82" s="234"/>
      <c r="IR82" s="234"/>
      <c r="IS82" s="234"/>
      <c r="IT82" s="234"/>
      <c r="IU82" s="234"/>
    </row>
    <row r="83" spans="1:257" s="233" customFormat="1" ht="42" customHeight="1" x14ac:dyDescent="0.2">
      <c r="A83" s="237"/>
      <c r="B83" s="237"/>
      <c r="C83" s="237"/>
      <c r="D83" s="237"/>
      <c r="E83" s="237"/>
      <c r="F83" s="237"/>
      <c r="G83" s="237"/>
      <c r="H83" s="237"/>
      <c r="I83" s="372"/>
      <c r="J83" s="373"/>
      <c r="K83" s="269"/>
      <c r="M83" s="256"/>
      <c r="IV83" s="255"/>
      <c r="IW83" s="255"/>
    </row>
    <row r="84" spans="1:257" s="260" customFormat="1" ht="15.75" customHeight="1" x14ac:dyDescent="0.2">
      <c r="A84" s="257"/>
      <c r="B84" s="257"/>
      <c r="C84" s="257"/>
      <c r="D84" s="257"/>
      <c r="E84" s="257"/>
      <c r="F84" s="257"/>
      <c r="G84" s="257"/>
      <c r="H84" s="257"/>
      <c r="I84" s="258"/>
      <c r="J84" s="259"/>
      <c r="IV84" s="261"/>
      <c r="IW84" s="261"/>
    </row>
    <row r="85" spans="1:257" x14ac:dyDescent="0.25">
      <c r="K85" s="271"/>
    </row>
    <row r="86" spans="1:257" x14ac:dyDescent="0.25">
      <c r="I86" s="271"/>
      <c r="J86" s="271"/>
      <c r="K86" s="370"/>
    </row>
    <row r="87" spans="1:257" x14ac:dyDescent="0.25">
      <c r="K87" s="371"/>
    </row>
    <row r="88" spans="1:257" x14ac:dyDescent="0.25">
      <c r="G88" s="370"/>
    </row>
    <row r="89" spans="1:257" x14ac:dyDescent="0.25">
      <c r="G89" s="371"/>
    </row>
  </sheetData>
  <mergeCells count="155">
    <mergeCell ref="B77:C77"/>
    <mergeCell ref="B78:C78"/>
    <mergeCell ref="A80:H80"/>
    <mergeCell ref="A81:H81"/>
    <mergeCell ref="A82:H82"/>
    <mergeCell ref="B71:C71"/>
    <mergeCell ref="B72:C72"/>
    <mergeCell ref="B73:C73"/>
    <mergeCell ref="B74:C74"/>
    <mergeCell ref="B75:C75"/>
    <mergeCell ref="B76:C76"/>
    <mergeCell ref="A66:G66"/>
    <mergeCell ref="H66:J66"/>
    <mergeCell ref="A67:J67"/>
    <mergeCell ref="A68:J68"/>
    <mergeCell ref="B69:C69"/>
    <mergeCell ref="B70:C70"/>
    <mergeCell ref="G70:G72"/>
    <mergeCell ref="H70:H72"/>
    <mergeCell ref="I70:I72"/>
    <mergeCell ref="J70:J72"/>
    <mergeCell ref="A61:A63"/>
    <mergeCell ref="H61:J61"/>
    <mergeCell ref="H62:J62"/>
    <mergeCell ref="H63:J63"/>
    <mergeCell ref="H64:J64"/>
    <mergeCell ref="H65:J65"/>
    <mergeCell ref="H56:J56"/>
    <mergeCell ref="H57:J57"/>
    <mergeCell ref="A58:G58"/>
    <mergeCell ref="H58:J58"/>
    <mergeCell ref="A59:J59"/>
    <mergeCell ref="A60:J60"/>
    <mergeCell ref="H49:J49"/>
    <mergeCell ref="A50:G50"/>
    <mergeCell ref="H50:J50"/>
    <mergeCell ref="A51:J51"/>
    <mergeCell ref="A52:J52"/>
    <mergeCell ref="A53:A55"/>
    <mergeCell ref="H53:J53"/>
    <mergeCell ref="H54:J54"/>
    <mergeCell ref="H55:J55"/>
    <mergeCell ref="A44:J44"/>
    <mergeCell ref="A45:A47"/>
    <mergeCell ref="H45:J45"/>
    <mergeCell ref="H46:J46"/>
    <mergeCell ref="H47:J47"/>
    <mergeCell ref="H48:J48"/>
    <mergeCell ref="B41:D41"/>
    <mergeCell ref="E41:F41"/>
    <mergeCell ref="G41:J41"/>
    <mergeCell ref="A42:F42"/>
    <mergeCell ref="G42:J42"/>
    <mergeCell ref="B43:D43"/>
    <mergeCell ref="E43:F43"/>
    <mergeCell ref="G43:J43"/>
    <mergeCell ref="E38:F38"/>
    <mergeCell ref="G38:J38"/>
    <mergeCell ref="B39:D39"/>
    <mergeCell ref="E39:F39"/>
    <mergeCell ref="G39:J39"/>
    <mergeCell ref="B40:D40"/>
    <mergeCell ref="E40:F40"/>
    <mergeCell ref="G40:J40"/>
    <mergeCell ref="A34:J34"/>
    <mergeCell ref="B35:D35"/>
    <mergeCell ref="E35:F35"/>
    <mergeCell ref="G35:J35"/>
    <mergeCell ref="A36:J36"/>
    <mergeCell ref="A37:A39"/>
    <mergeCell ref="B37:D37"/>
    <mergeCell ref="E37:F37"/>
    <mergeCell ref="G37:J37"/>
    <mergeCell ref="B38:D38"/>
    <mergeCell ref="B31:D31"/>
    <mergeCell ref="E31:F31"/>
    <mergeCell ref="G31:J31"/>
    <mergeCell ref="A32:F32"/>
    <mergeCell ref="G32:J32"/>
    <mergeCell ref="A33:J33"/>
    <mergeCell ref="E28:F28"/>
    <mergeCell ref="G28:J28"/>
    <mergeCell ref="B29:D29"/>
    <mergeCell ref="E29:F29"/>
    <mergeCell ref="G29:J29"/>
    <mergeCell ref="B30:D30"/>
    <mergeCell ref="E30:F30"/>
    <mergeCell ref="G30:J30"/>
    <mergeCell ref="B24:D24"/>
    <mergeCell ref="E24:F24"/>
    <mergeCell ref="G24:J24"/>
    <mergeCell ref="A25:J25"/>
    <mergeCell ref="A26:J26"/>
    <mergeCell ref="A27:A29"/>
    <mergeCell ref="B27:D27"/>
    <mergeCell ref="E27:F27"/>
    <mergeCell ref="G27:J27"/>
    <mergeCell ref="B28:D28"/>
    <mergeCell ref="B22:D22"/>
    <mergeCell ref="E22:F22"/>
    <mergeCell ref="G22:J22"/>
    <mergeCell ref="B23:D23"/>
    <mergeCell ref="E23:F23"/>
    <mergeCell ref="G23:J23"/>
    <mergeCell ref="A19:A21"/>
    <mergeCell ref="B19:D19"/>
    <mergeCell ref="E19:F19"/>
    <mergeCell ref="G19:J19"/>
    <mergeCell ref="B20:D20"/>
    <mergeCell ref="E20:F20"/>
    <mergeCell ref="G20:J20"/>
    <mergeCell ref="B21:D21"/>
    <mergeCell ref="E21:F21"/>
    <mergeCell ref="G21:J21"/>
    <mergeCell ref="B15:D15"/>
    <mergeCell ref="E15:F15"/>
    <mergeCell ref="G15:J15"/>
    <mergeCell ref="G16:J16"/>
    <mergeCell ref="A17:J17"/>
    <mergeCell ref="A18:J18"/>
    <mergeCell ref="E12:F12"/>
    <mergeCell ref="G12:J12"/>
    <mergeCell ref="B13:D13"/>
    <mergeCell ref="E13:F13"/>
    <mergeCell ref="G13:J13"/>
    <mergeCell ref="B14:D14"/>
    <mergeCell ref="E14:F14"/>
    <mergeCell ref="G14:J14"/>
    <mergeCell ref="B8:D8"/>
    <mergeCell ref="E8:F8"/>
    <mergeCell ref="G8:J8"/>
    <mergeCell ref="A9:J9"/>
    <mergeCell ref="A10:J10"/>
    <mergeCell ref="A11:A13"/>
    <mergeCell ref="B11:D11"/>
    <mergeCell ref="E11:F11"/>
    <mergeCell ref="G11:J11"/>
    <mergeCell ref="B12:D12"/>
    <mergeCell ref="G5:J5"/>
    <mergeCell ref="B6:D6"/>
    <mergeCell ref="E6:F6"/>
    <mergeCell ref="G6:J6"/>
    <mergeCell ref="B7:D7"/>
    <mergeCell ref="E7:F7"/>
    <mergeCell ref="G7:J7"/>
    <mergeCell ref="A2:J2"/>
    <mergeCell ref="A3:A5"/>
    <mergeCell ref="B3:D3"/>
    <mergeCell ref="E3:F3"/>
    <mergeCell ref="G3:J3"/>
    <mergeCell ref="B4:D4"/>
    <mergeCell ref="E4:F4"/>
    <mergeCell ref="G4:J4"/>
    <mergeCell ref="B5:D5"/>
    <mergeCell ref="E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78"/>
  <sheetViews>
    <sheetView workbookViewId="0">
      <selection activeCell="F64" sqref="F64"/>
    </sheetView>
  </sheetViews>
  <sheetFormatPr defaultRowHeight="15" x14ac:dyDescent="0.25"/>
  <cols>
    <col min="1" max="1" width="43.7109375" customWidth="1"/>
    <col min="2" max="2" width="16.5703125" customWidth="1"/>
    <col min="3" max="3" width="17.7109375" customWidth="1"/>
    <col min="4" max="4" width="18.85546875" customWidth="1"/>
  </cols>
  <sheetData>
    <row r="1" spans="1:5" s="38" customFormat="1" ht="11.25" customHeight="1" x14ac:dyDescent="0.25">
      <c r="A1" s="476" t="s">
        <v>236</v>
      </c>
      <c r="B1" s="476"/>
      <c r="C1" s="476"/>
      <c r="D1" s="476"/>
    </row>
    <row r="2" spans="1:5" s="38" customFormat="1" ht="24" customHeight="1" x14ac:dyDescent="0.25">
      <c r="A2" s="476"/>
      <c r="B2" s="476"/>
      <c r="C2" s="476"/>
      <c r="D2" s="476"/>
      <c r="E2" s="39"/>
    </row>
    <row r="3" spans="1:5" s="38" customFormat="1" ht="0.95" customHeight="1" thickBot="1" x14ac:dyDescent="0.3">
      <c r="A3" s="40"/>
      <c r="B3" s="40"/>
      <c r="C3" s="40"/>
      <c r="D3" s="40"/>
    </row>
    <row r="4" spans="1:5" s="38" customFormat="1" ht="18.600000000000001" customHeight="1" thickTop="1" thickBot="1" x14ac:dyDescent="0.3">
      <c r="A4" s="475" t="s">
        <v>227</v>
      </c>
      <c r="B4" s="475"/>
      <c r="C4" s="475"/>
      <c r="D4" s="475"/>
    </row>
    <row r="5" spans="1:5" s="38" customFormat="1" ht="24.75" thickTop="1" x14ac:dyDescent="0.25">
      <c r="A5" s="41" t="s">
        <v>114</v>
      </c>
      <c r="B5" s="42" t="s">
        <v>239</v>
      </c>
      <c r="C5" s="43" t="s">
        <v>252</v>
      </c>
      <c r="D5" s="44" t="s">
        <v>253</v>
      </c>
    </row>
    <row r="6" spans="1:5" s="38" customFormat="1" ht="36" x14ac:dyDescent="0.25">
      <c r="A6" s="45" t="s">
        <v>254</v>
      </c>
      <c r="B6" s="46">
        <v>2</v>
      </c>
      <c r="C6" s="47"/>
      <c r="D6" s="48">
        <f>C6*B6</f>
        <v>0</v>
      </c>
    </row>
    <row r="7" spans="1:5" s="38" customFormat="1" ht="24" x14ac:dyDescent="0.25">
      <c r="A7" s="45" t="s">
        <v>233</v>
      </c>
      <c r="B7" s="46">
        <v>2</v>
      </c>
      <c r="C7" s="47"/>
      <c r="D7" s="48">
        <f>C7*B7</f>
        <v>0</v>
      </c>
    </row>
    <row r="8" spans="1:5" s="38" customFormat="1" ht="12" x14ac:dyDescent="0.25">
      <c r="A8" s="45" t="s">
        <v>234</v>
      </c>
      <c r="B8" s="46">
        <v>5</v>
      </c>
      <c r="C8" s="47"/>
      <c r="D8" s="48">
        <f>C8*B8</f>
        <v>0</v>
      </c>
    </row>
    <row r="9" spans="1:5" s="38" customFormat="1" ht="36" x14ac:dyDescent="0.25">
      <c r="A9" s="49" t="s">
        <v>240</v>
      </c>
      <c r="B9" s="50">
        <v>1</v>
      </c>
      <c r="C9" s="51"/>
      <c r="D9" s="48">
        <f>C9*B9</f>
        <v>0</v>
      </c>
    </row>
    <row r="10" spans="1:5" s="38" customFormat="1" ht="18.600000000000001" customHeight="1" x14ac:dyDescent="0.25">
      <c r="A10" s="52" t="s">
        <v>241</v>
      </c>
      <c r="B10" s="53"/>
      <c r="C10" s="54"/>
      <c r="D10" s="55">
        <f>SUM(D6:D9)</f>
        <v>0</v>
      </c>
    </row>
    <row r="11" spans="1:5" s="38" customFormat="1" ht="18.600000000000001" customHeight="1" thickBot="1" x14ac:dyDescent="0.3">
      <c r="A11" s="56" t="s">
        <v>255</v>
      </c>
      <c r="B11" s="57"/>
      <c r="C11" s="58"/>
      <c r="D11" s="59">
        <f>D10/6</f>
        <v>0</v>
      </c>
    </row>
    <row r="12" spans="1:5" s="38" customFormat="1" ht="18.600000000000001" customHeight="1" thickTop="1" thickBot="1" x14ac:dyDescent="0.3">
      <c r="A12" s="475" t="s">
        <v>232</v>
      </c>
      <c r="B12" s="475"/>
      <c r="C12" s="475"/>
      <c r="D12" s="475"/>
    </row>
    <row r="13" spans="1:5" s="38" customFormat="1" ht="24.75" thickTop="1" x14ac:dyDescent="0.25">
      <c r="A13" s="60" t="s">
        <v>114</v>
      </c>
      <c r="B13" s="61" t="s">
        <v>239</v>
      </c>
      <c r="C13" s="62" t="s">
        <v>252</v>
      </c>
      <c r="D13" s="63" t="s">
        <v>253</v>
      </c>
    </row>
    <row r="14" spans="1:5" s="38" customFormat="1" ht="48" x14ac:dyDescent="0.25">
      <c r="A14" s="64" t="s">
        <v>228</v>
      </c>
      <c r="B14" s="46">
        <v>2</v>
      </c>
      <c r="C14" s="47"/>
      <c r="D14" s="48">
        <f>C14*B14</f>
        <v>0</v>
      </c>
    </row>
    <row r="15" spans="1:5" s="38" customFormat="1" ht="24" x14ac:dyDescent="0.25">
      <c r="A15" s="65" t="s">
        <v>242</v>
      </c>
      <c r="B15" s="50">
        <v>2</v>
      </c>
      <c r="C15" s="51"/>
      <c r="D15" s="48">
        <f>C15*B15</f>
        <v>0</v>
      </c>
    </row>
    <row r="16" spans="1:5" s="38" customFormat="1" ht="12" x14ac:dyDescent="0.2">
      <c r="A16" s="45" t="s">
        <v>234</v>
      </c>
      <c r="B16" s="46">
        <v>5</v>
      </c>
      <c r="C16" s="375"/>
      <c r="D16" s="100">
        <f>C16*B16</f>
        <v>0</v>
      </c>
    </row>
    <row r="17" spans="1:4" s="38" customFormat="1" ht="36" x14ac:dyDescent="0.25">
      <c r="A17" s="49" t="s">
        <v>243</v>
      </c>
      <c r="B17" s="50">
        <v>1</v>
      </c>
      <c r="C17" s="101"/>
      <c r="D17" s="48">
        <f>C17*B17</f>
        <v>0</v>
      </c>
    </row>
    <row r="18" spans="1:4" s="38" customFormat="1" ht="18.600000000000001" customHeight="1" x14ac:dyDescent="0.25">
      <c r="A18" s="52" t="s">
        <v>241</v>
      </c>
      <c r="B18" s="53"/>
      <c r="C18" s="53"/>
      <c r="D18" s="66">
        <f>SUM(D14:D17)</f>
        <v>0</v>
      </c>
    </row>
    <row r="19" spans="1:4" s="38" customFormat="1" ht="18.600000000000001" customHeight="1" thickBot="1" x14ac:dyDescent="0.3">
      <c r="A19" s="56" t="s">
        <v>255</v>
      </c>
      <c r="B19" s="67"/>
      <c r="C19" s="67"/>
      <c r="D19" s="68">
        <f>D18/6</f>
        <v>0</v>
      </c>
    </row>
    <row r="20" spans="1:4" s="38" customFormat="1" ht="18.600000000000001" customHeight="1" thickTop="1" thickBot="1" x14ac:dyDescent="0.3">
      <c r="A20" s="475" t="s">
        <v>231</v>
      </c>
      <c r="B20" s="475"/>
      <c r="C20" s="475"/>
      <c r="D20" s="475"/>
    </row>
    <row r="21" spans="1:4" s="38" customFormat="1" ht="24.75" thickTop="1" x14ac:dyDescent="0.25">
      <c r="A21" s="69" t="s">
        <v>114</v>
      </c>
      <c r="B21" s="53" t="s">
        <v>239</v>
      </c>
      <c r="C21" s="53" t="s">
        <v>229</v>
      </c>
      <c r="D21" s="70" t="s">
        <v>253</v>
      </c>
    </row>
    <row r="22" spans="1:4" s="38" customFormat="1" ht="36" x14ac:dyDescent="0.25">
      <c r="A22" s="71" t="s">
        <v>256</v>
      </c>
      <c r="B22" s="72">
        <v>2</v>
      </c>
      <c r="C22" s="73"/>
      <c r="D22" s="48">
        <f>C22*B22</f>
        <v>0</v>
      </c>
    </row>
    <row r="23" spans="1:4" s="38" customFormat="1" ht="24" x14ac:dyDescent="0.25">
      <c r="A23" s="45" t="s">
        <v>244</v>
      </c>
      <c r="B23" s="46">
        <v>2</v>
      </c>
      <c r="C23" s="47"/>
      <c r="D23" s="48">
        <f>C23*B23</f>
        <v>0</v>
      </c>
    </row>
    <row r="24" spans="1:4" s="38" customFormat="1" ht="24" x14ac:dyDescent="0.25">
      <c r="A24" s="45" t="s">
        <v>245</v>
      </c>
      <c r="B24" s="46">
        <v>2</v>
      </c>
      <c r="C24" s="51"/>
      <c r="D24" s="48">
        <f>C24*B24</f>
        <v>0</v>
      </c>
    </row>
    <row r="25" spans="1:4" s="38" customFormat="1" ht="12" x14ac:dyDescent="0.2">
      <c r="A25" s="45" t="s">
        <v>246</v>
      </c>
      <c r="B25" s="46">
        <v>5</v>
      </c>
      <c r="C25" s="375"/>
      <c r="D25" s="100">
        <f>C25*B25</f>
        <v>0</v>
      </c>
    </row>
    <row r="26" spans="1:4" s="38" customFormat="1" ht="24" x14ac:dyDescent="0.25">
      <c r="A26" s="49" t="s">
        <v>235</v>
      </c>
      <c r="B26" s="50">
        <v>1</v>
      </c>
      <c r="C26" s="101"/>
      <c r="D26" s="48">
        <f>C26*B26</f>
        <v>0</v>
      </c>
    </row>
    <row r="27" spans="1:4" s="38" customFormat="1" ht="18.95" customHeight="1" x14ac:dyDescent="0.25">
      <c r="A27" s="52" t="s">
        <v>241</v>
      </c>
      <c r="B27" s="74"/>
      <c r="C27" s="75"/>
      <c r="D27" s="76">
        <f>SUM(D22:D26)</f>
        <v>0</v>
      </c>
    </row>
    <row r="28" spans="1:4" s="38" customFormat="1" ht="12.75" thickBot="1" x14ac:dyDescent="0.3">
      <c r="A28" s="56" t="s">
        <v>255</v>
      </c>
      <c r="B28" s="67"/>
      <c r="C28" s="67"/>
      <c r="D28" s="77">
        <f>D27/6</f>
        <v>0</v>
      </c>
    </row>
    <row r="29" spans="1:4" s="38" customFormat="1" ht="18.600000000000001" customHeight="1" thickTop="1" thickBot="1" x14ac:dyDescent="0.3">
      <c r="A29" s="475" t="s">
        <v>230</v>
      </c>
      <c r="B29" s="475"/>
      <c r="C29" s="475"/>
      <c r="D29" s="475"/>
    </row>
    <row r="30" spans="1:4" s="38" customFormat="1" ht="32.25" customHeight="1" thickTop="1" x14ac:dyDescent="0.25">
      <c r="A30" s="78" t="s">
        <v>114</v>
      </c>
      <c r="B30" s="69" t="s">
        <v>247</v>
      </c>
      <c r="C30" s="52" t="s">
        <v>229</v>
      </c>
      <c r="D30" s="79" t="s">
        <v>253</v>
      </c>
    </row>
    <row r="31" spans="1:4" s="38" customFormat="1" ht="32.25" customHeight="1" x14ac:dyDescent="0.25">
      <c r="A31" s="56" t="s">
        <v>257</v>
      </c>
      <c r="B31" s="80">
        <v>2</v>
      </c>
      <c r="C31" s="81"/>
      <c r="D31" s="82">
        <f>C31*B31</f>
        <v>0</v>
      </c>
    </row>
    <row r="32" spans="1:4" s="38" customFormat="1" ht="32.25" customHeight="1" x14ac:dyDescent="0.25">
      <c r="A32" s="83" t="s">
        <v>248</v>
      </c>
      <c r="B32" s="80">
        <v>2</v>
      </c>
      <c r="C32" s="103"/>
      <c r="D32" s="82">
        <f>C32*B32</f>
        <v>0</v>
      </c>
    </row>
    <row r="33" spans="1:4" s="38" customFormat="1" ht="32.25" customHeight="1" x14ac:dyDescent="0.25">
      <c r="A33" s="83" t="s">
        <v>234</v>
      </c>
      <c r="B33" s="83">
        <v>5</v>
      </c>
      <c r="C33" s="81"/>
      <c r="D33" s="82">
        <f>C33*B33</f>
        <v>0</v>
      </c>
    </row>
    <row r="34" spans="1:4" s="38" customFormat="1" ht="32.25" customHeight="1" x14ac:dyDescent="0.2">
      <c r="A34" s="84" t="s">
        <v>249</v>
      </c>
      <c r="B34" s="80">
        <v>1</v>
      </c>
      <c r="C34" s="102"/>
      <c r="D34" s="82">
        <f>C34*B34</f>
        <v>0</v>
      </c>
    </row>
    <row r="35" spans="1:4" s="38" customFormat="1" ht="16.5" customHeight="1" x14ac:dyDescent="0.25">
      <c r="A35" s="85" t="s">
        <v>241</v>
      </c>
      <c r="B35" s="86"/>
      <c r="C35" s="88"/>
      <c r="D35" s="87">
        <f>SUM(D31:D34)</f>
        <v>0</v>
      </c>
    </row>
    <row r="36" spans="1:4" s="38" customFormat="1" ht="18.600000000000001" customHeight="1" x14ac:dyDescent="0.25">
      <c r="A36" s="85" t="s">
        <v>250</v>
      </c>
      <c r="B36" s="86"/>
      <c r="C36" s="83"/>
      <c r="D36" s="88">
        <f>D35/6</f>
        <v>0</v>
      </c>
    </row>
    <row r="37" spans="1:4" s="38" customFormat="1" ht="18.600000000000001" customHeight="1" x14ac:dyDescent="0.25">
      <c r="A37" s="477"/>
      <c r="B37" s="478"/>
      <c r="C37" s="478"/>
      <c r="D37" s="479"/>
    </row>
    <row r="38" spans="1:4" s="38" customFormat="1" ht="18.600000000000001" customHeight="1" x14ac:dyDescent="0.25">
      <c r="A38" s="85" t="s">
        <v>251</v>
      </c>
      <c r="B38" s="86"/>
      <c r="C38" s="83"/>
      <c r="D38" s="88">
        <f>D36+D28+D19+D11</f>
        <v>0</v>
      </c>
    </row>
    <row r="39" spans="1:4" s="8" customFormat="1" ht="12" x14ac:dyDescent="0.2"/>
    <row r="40" spans="1:4" s="8" customFormat="1" ht="12" x14ac:dyDescent="0.2"/>
    <row r="41" spans="1:4" s="8" customFormat="1" ht="12" x14ac:dyDescent="0.2">
      <c r="A41" s="476" t="s">
        <v>237</v>
      </c>
      <c r="B41" s="476"/>
      <c r="C41" s="476"/>
      <c r="D41" s="476"/>
    </row>
    <row r="42" spans="1:4" s="8" customFormat="1" ht="12.75" thickBot="1" x14ac:dyDescent="0.25">
      <c r="A42" s="476"/>
      <c r="B42" s="476"/>
      <c r="C42" s="476"/>
      <c r="D42" s="476"/>
    </row>
    <row r="43" spans="1:4" s="8" customFormat="1" ht="13.5" thickTop="1" thickBot="1" x14ac:dyDescent="0.25">
      <c r="A43" s="475" t="s">
        <v>227</v>
      </c>
      <c r="B43" s="475"/>
      <c r="C43" s="475"/>
      <c r="D43" s="475"/>
    </row>
    <row r="44" spans="1:4" s="8" customFormat="1" ht="24.75" thickTop="1" x14ac:dyDescent="0.2">
      <c r="A44" s="41" t="s">
        <v>114</v>
      </c>
      <c r="B44" s="89" t="s">
        <v>274</v>
      </c>
      <c r="C44" s="43" t="s">
        <v>252</v>
      </c>
      <c r="D44" s="115" t="s">
        <v>277</v>
      </c>
    </row>
    <row r="45" spans="1:4" s="8" customFormat="1" ht="12" x14ac:dyDescent="0.2">
      <c r="A45" s="45" t="s">
        <v>272</v>
      </c>
      <c r="B45" s="46">
        <v>2</v>
      </c>
      <c r="C45" s="47"/>
      <c r="D45" s="48">
        <f>C45*B45</f>
        <v>0</v>
      </c>
    </row>
    <row r="46" spans="1:4" s="8" customFormat="1" ht="12" x14ac:dyDescent="0.2">
      <c r="A46" s="45" t="s">
        <v>271</v>
      </c>
      <c r="B46" s="46">
        <v>2</v>
      </c>
      <c r="C46" s="47"/>
      <c r="D46" s="48">
        <f>C46*B46</f>
        <v>0</v>
      </c>
    </row>
    <row r="47" spans="1:4" s="8" customFormat="1" ht="12" x14ac:dyDescent="0.2">
      <c r="A47" s="45" t="s">
        <v>238</v>
      </c>
      <c r="B47" s="46">
        <v>2</v>
      </c>
      <c r="C47" s="47"/>
      <c r="D47" s="48">
        <f>C47*B47</f>
        <v>0</v>
      </c>
    </row>
    <row r="48" spans="1:4" s="8" customFormat="1" ht="12" x14ac:dyDescent="0.2">
      <c r="A48" s="41" t="s">
        <v>241</v>
      </c>
      <c r="B48" s="46"/>
      <c r="C48" s="47"/>
      <c r="D48" s="48">
        <f>D45+D46+D47</f>
        <v>0</v>
      </c>
    </row>
    <row r="49" spans="1:74" s="118" customFormat="1" ht="24" x14ac:dyDescent="0.2">
      <c r="A49" s="41" t="s">
        <v>114</v>
      </c>
      <c r="B49" s="89" t="s">
        <v>276</v>
      </c>
      <c r="C49" s="116" t="s">
        <v>252</v>
      </c>
      <c r="D49" s="117" t="s">
        <v>253</v>
      </c>
    </row>
    <row r="50" spans="1:74" s="8" customFormat="1" ht="12" x14ac:dyDescent="0.2">
      <c r="A50" s="45" t="s">
        <v>269</v>
      </c>
      <c r="B50" s="46">
        <v>1</v>
      </c>
      <c r="C50" s="47"/>
      <c r="D50" s="48">
        <f>C50*B50</f>
        <v>0</v>
      </c>
    </row>
    <row r="51" spans="1:74" s="8" customFormat="1" ht="12" x14ac:dyDescent="0.2">
      <c r="A51" s="45" t="s">
        <v>268</v>
      </c>
      <c r="B51" s="46">
        <v>2</v>
      </c>
      <c r="C51" s="47"/>
      <c r="D51" s="48">
        <f>C51*B51</f>
        <v>0</v>
      </c>
    </row>
    <row r="52" spans="1:74" s="8" customFormat="1" ht="12" x14ac:dyDescent="0.2">
      <c r="A52" s="49" t="s">
        <v>267</v>
      </c>
      <c r="B52" s="50">
        <v>2</v>
      </c>
      <c r="C52" s="51"/>
      <c r="D52" s="48">
        <f>C52*B52</f>
        <v>0</v>
      </c>
    </row>
    <row r="53" spans="1:74" s="8" customFormat="1" ht="12" x14ac:dyDescent="0.2">
      <c r="A53" s="52" t="s">
        <v>241</v>
      </c>
      <c r="B53" s="53"/>
      <c r="C53" s="54"/>
      <c r="D53" s="55">
        <f>SUM(D50:D52)</f>
        <v>0</v>
      </c>
    </row>
    <row r="54" spans="1:74" s="8" customFormat="1" ht="12.75" thickBot="1" x14ac:dyDescent="0.25">
      <c r="A54" s="56" t="s">
        <v>255</v>
      </c>
      <c r="B54" s="57"/>
      <c r="C54" s="58"/>
      <c r="D54" s="59">
        <f>D53/6+D48</f>
        <v>0</v>
      </c>
    </row>
    <row r="55" spans="1:74" s="8" customFormat="1" ht="13.5" thickTop="1" thickBot="1" x14ac:dyDescent="0.25">
      <c r="A55" s="475" t="s">
        <v>232</v>
      </c>
      <c r="B55" s="475"/>
      <c r="C55" s="475"/>
      <c r="D55" s="475"/>
    </row>
    <row r="56" spans="1:74" s="8" customFormat="1" ht="24.75" thickTop="1" x14ac:dyDescent="0.2">
      <c r="A56" s="60" t="s">
        <v>114</v>
      </c>
      <c r="B56" s="61" t="s">
        <v>273</v>
      </c>
      <c r="C56" s="62" t="s">
        <v>252</v>
      </c>
      <c r="D56" s="63" t="s">
        <v>253</v>
      </c>
    </row>
    <row r="57" spans="1:74" s="8" customFormat="1" ht="12" x14ac:dyDescent="0.2">
      <c r="A57" s="64" t="s">
        <v>238</v>
      </c>
      <c r="B57" s="46">
        <v>2</v>
      </c>
      <c r="C57" s="47"/>
      <c r="D57" s="48">
        <f>C57*B57</f>
        <v>0</v>
      </c>
    </row>
    <row r="58" spans="1:74" s="8" customFormat="1" ht="12" x14ac:dyDescent="0.2">
      <c r="A58" s="65" t="s">
        <v>272</v>
      </c>
      <c r="B58" s="50">
        <v>2</v>
      </c>
      <c r="C58" s="51"/>
      <c r="D58" s="110">
        <f>C58*B58</f>
        <v>0</v>
      </c>
    </row>
    <row r="59" spans="1:74" s="12" customFormat="1" ht="12" x14ac:dyDescent="0.2">
      <c r="A59" s="84" t="s">
        <v>271</v>
      </c>
      <c r="B59" s="111">
        <v>2</v>
      </c>
      <c r="C59" s="112"/>
      <c r="D59" s="88">
        <f>C59*B59</f>
        <v>0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3"/>
    </row>
    <row r="60" spans="1:74" s="12" customFormat="1" ht="12" x14ac:dyDescent="0.2">
      <c r="A60" s="52" t="s">
        <v>241</v>
      </c>
      <c r="B60" s="53"/>
      <c r="C60" s="53"/>
      <c r="D60" s="76">
        <f>SUM(D57:D58)+D59</f>
        <v>0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3"/>
    </row>
    <row r="61" spans="1:74" s="8" customFormat="1" ht="12.75" thickBot="1" x14ac:dyDescent="0.25">
      <c r="A61" s="107" t="s">
        <v>255</v>
      </c>
      <c r="B61" s="108"/>
      <c r="C61" s="108"/>
      <c r="D61" s="109">
        <f>D60/1</f>
        <v>0</v>
      </c>
    </row>
    <row r="62" spans="1:74" s="8" customFormat="1" ht="13.5" thickTop="1" thickBot="1" x14ac:dyDescent="0.25">
      <c r="A62" s="475" t="s">
        <v>231</v>
      </c>
      <c r="B62" s="475"/>
      <c r="C62" s="475"/>
      <c r="D62" s="475"/>
    </row>
    <row r="63" spans="1:74" s="8" customFormat="1" ht="24.75" thickTop="1" x14ac:dyDescent="0.2">
      <c r="A63" s="69" t="s">
        <v>114</v>
      </c>
      <c r="B63" s="53" t="s">
        <v>273</v>
      </c>
      <c r="C63" s="53" t="s">
        <v>229</v>
      </c>
      <c r="D63" s="70" t="s">
        <v>253</v>
      </c>
    </row>
    <row r="64" spans="1:74" s="8" customFormat="1" ht="12" x14ac:dyDescent="0.2">
      <c r="A64" s="90" t="s">
        <v>238</v>
      </c>
      <c r="B64" s="72">
        <v>2</v>
      </c>
      <c r="C64" s="73"/>
      <c r="D64" s="48">
        <f>C64*B64</f>
        <v>0</v>
      </c>
    </row>
    <row r="65" spans="1:74" s="8" customFormat="1" ht="12" x14ac:dyDescent="0.2">
      <c r="A65" s="52" t="s">
        <v>241</v>
      </c>
      <c r="B65" s="74"/>
      <c r="C65" s="75"/>
      <c r="D65" s="76">
        <f>SUM(D64:D64)</f>
        <v>0</v>
      </c>
    </row>
    <row r="66" spans="1:74" s="8" customFormat="1" ht="12.75" thickBot="1" x14ac:dyDescent="0.25">
      <c r="A66" s="56" t="s">
        <v>255</v>
      </c>
      <c r="B66" s="67"/>
      <c r="C66" s="67"/>
      <c r="D66" s="77">
        <f>D65/1</f>
        <v>0</v>
      </c>
    </row>
    <row r="67" spans="1:74" s="8" customFormat="1" ht="13.5" thickTop="1" thickBot="1" x14ac:dyDescent="0.25">
      <c r="A67" s="475" t="s">
        <v>230</v>
      </c>
      <c r="B67" s="475"/>
      <c r="C67" s="475"/>
      <c r="D67" s="475"/>
    </row>
    <row r="68" spans="1:74" s="8" customFormat="1" ht="24.75" thickTop="1" x14ac:dyDescent="0.2">
      <c r="A68" s="78" t="s">
        <v>114</v>
      </c>
      <c r="B68" s="121" t="s">
        <v>275</v>
      </c>
      <c r="C68" s="122" t="s">
        <v>229</v>
      </c>
      <c r="D68" s="120" t="s">
        <v>253</v>
      </c>
    </row>
    <row r="69" spans="1:74" s="8" customFormat="1" ht="12" x14ac:dyDescent="0.2">
      <c r="A69" s="83" t="s">
        <v>272</v>
      </c>
      <c r="B69" s="119">
        <v>2</v>
      </c>
      <c r="C69" s="125"/>
      <c r="D69" s="362">
        <f>C69*B69</f>
        <v>0</v>
      </c>
    </row>
    <row r="70" spans="1:74" s="12" customFormat="1" ht="12" x14ac:dyDescent="0.2">
      <c r="A70" s="84" t="s">
        <v>271</v>
      </c>
      <c r="B70" s="111">
        <v>2</v>
      </c>
      <c r="C70" s="112"/>
      <c r="D70" s="88">
        <f>C70*B70</f>
        <v>0</v>
      </c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3"/>
    </row>
    <row r="71" spans="1:74" s="8" customFormat="1" ht="12" x14ac:dyDescent="0.2">
      <c r="A71" s="123" t="s">
        <v>238</v>
      </c>
      <c r="B71" s="72">
        <v>2</v>
      </c>
      <c r="C71" s="73"/>
      <c r="D71" s="124">
        <f>C71*B71</f>
        <v>0</v>
      </c>
    </row>
    <row r="72" spans="1:74" s="8" customFormat="1" ht="12" x14ac:dyDescent="0.2">
      <c r="A72" s="52" t="s">
        <v>241</v>
      </c>
      <c r="B72" s="74"/>
      <c r="C72" s="75"/>
      <c r="D72" s="76">
        <f>D69+D70+D71</f>
        <v>0</v>
      </c>
    </row>
    <row r="73" spans="1:74" s="8" customFormat="1" ht="24" x14ac:dyDescent="0.2">
      <c r="A73" s="78" t="s">
        <v>114</v>
      </c>
      <c r="B73" s="37" t="s">
        <v>276</v>
      </c>
      <c r="C73" s="52" t="s">
        <v>229</v>
      </c>
      <c r="D73" s="79" t="s">
        <v>253</v>
      </c>
    </row>
    <row r="74" spans="1:74" s="8" customFormat="1" ht="12" x14ac:dyDescent="0.2">
      <c r="A74" s="56" t="s">
        <v>267</v>
      </c>
      <c r="B74" s="111">
        <v>2</v>
      </c>
      <c r="C74" s="81"/>
      <c r="D74" s="88">
        <f>C74*B74</f>
        <v>0</v>
      </c>
    </row>
    <row r="75" spans="1:74" s="8" customFormat="1" ht="12" x14ac:dyDescent="0.2">
      <c r="A75" s="83" t="s">
        <v>269</v>
      </c>
      <c r="B75" s="111">
        <v>1</v>
      </c>
      <c r="C75" s="81"/>
      <c r="D75" s="88">
        <f>C75*B75</f>
        <v>0</v>
      </c>
    </row>
    <row r="76" spans="1:74" s="8" customFormat="1" ht="12" x14ac:dyDescent="0.2">
      <c r="A76" s="83" t="s">
        <v>268</v>
      </c>
      <c r="B76" s="119">
        <v>2</v>
      </c>
      <c r="C76" s="81"/>
      <c r="D76" s="88">
        <f>C76*B76</f>
        <v>0</v>
      </c>
    </row>
    <row r="77" spans="1:74" s="8" customFormat="1" ht="12" x14ac:dyDescent="0.2">
      <c r="A77" s="85" t="s">
        <v>241</v>
      </c>
      <c r="B77" s="86"/>
      <c r="C77" s="83"/>
      <c r="D77" s="87">
        <f>D74+D75+D76</f>
        <v>0</v>
      </c>
    </row>
    <row r="78" spans="1:74" s="8" customFormat="1" ht="12" x14ac:dyDescent="0.2">
      <c r="A78" s="85" t="s">
        <v>250</v>
      </c>
      <c r="B78" s="86"/>
      <c r="C78" s="83"/>
      <c r="D78" s="88">
        <f>D77/6+D72</f>
        <v>0</v>
      </c>
    </row>
  </sheetData>
  <mergeCells count="11">
    <mergeCell ref="A43:D43"/>
    <mergeCell ref="A55:D55"/>
    <mergeCell ref="A62:D62"/>
    <mergeCell ref="A67:D67"/>
    <mergeCell ref="A1:D2"/>
    <mergeCell ref="A4:D4"/>
    <mergeCell ref="A12:D12"/>
    <mergeCell ref="A20:D20"/>
    <mergeCell ref="A29:D29"/>
    <mergeCell ref="A41:D42"/>
    <mergeCell ref="A37:D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="110" zoomScaleNormal="110" workbookViewId="0">
      <selection activeCell="F97" sqref="F97"/>
    </sheetView>
  </sheetViews>
  <sheetFormatPr defaultRowHeight="12.75" x14ac:dyDescent="0.2"/>
  <cols>
    <col min="1" max="1" width="67.42578125" style="167" customWidth="1"/>
    <col min="2" max="2" width="8.7109375" style="168" bestFit="1" customWidth="1"/>
    <col min="3" max="3" width="18.7109375" style="168" bestFit="1" customWidth="1"/>
    <col min="4" max="4" width="4.28515625" style="169" customWidth="1"/>
    <col min="5" max="5" width="17.140625" style="170" bestFit="1" customWidth="1"/>
    <col min="6" max="6" width="24.140625" style="170" customWidth="1"/>
    <col min="7" max="7" width="2.42578125" style="170" customWidth="1"/>
    <col min="8" max="16384" width="9.140625" style="170"/>
  </cols>
  <sheetData>
    <row r="1" spans="1:7" s="139" customFormat="1" ht="12.75" customHeight="1" x14ac:dyDescent="0.25">
      <c r="A1" s="480" t="s">
        <v>155</v>
      </c>
      <c r="B1" s="480"/>
      <c r="C1" s="480"/>
      <c r="D1" s="480"/>
      <c r="E1" s="480"/>
      <c r="F1" s="480"/>
      <c r="G1" s="480"/>
    </row>
    <row r="2" spans="1:7" s="139" customFormat="1" ht="12.75" customHeight="1" x14ac:dyDescent="0.25">
      <c r="A2" s="481"/>
      <c r="B2" s="481"/>
      <c r="C2" s="481"/>
      <c r="D2" s="481"/>
      <c r="E2" s="481"/>
      <c r="F2" s="481"/>
      <c r="G2" s="481"/>
    </row>
    <row r="3" spans="1:7" s="139" customFormat="1" ht="43.5" x14ac:dyDescent="0.25">
      <c r="A3" s="140" t="s">
        <v>114</v>
      </c>
      <c r="B3" s="140" t="s">
        <v>115</v>
      </c>
      <c r="C3" s="140" t="s">
        <v>300</v>
      </c>
      <c r="D3" s="141"/>
      <c r="E3" s="140" t="s">
        <v>116</v>
      </c>
      <c r="F3" s="140" t="s">
        <v>213</v>
      </c>
      <c r="G3" s="142"/>
    </row>
    <row r="4" spans="1:7" s="139" customFormat="1" ht="15" x14ac:dyDescent="0.25">
      <c r="A4" s="146" t="s">
        <v>157</v>
      </c>
      <c r="B4" s="128" t="s">
        <v>115</v>
      </c>
      <c r="C4" s="29">
        <v>20</v>
      </c>
      <c r="D4" s="147"/>
      <c r="E4" s="136"/>
      <c r="F4" s="138">
        <f t="shared" ref="F4:F20" si="0">E4*C4</f>
        <v>0</v>
      </c>
    </row>
    <row r="5" spans="1:7" s="139" customFormat="1" ht="15" x14ac:dyDescent="0.25">
      <c r="A5" s="146" t="s">
        <v>158</v>
      </c>
      <c r="B5" s="128" t="s">
        <v>159</v>
      </c>
      <c r="C5" s="29">
        <v>20</v>
      </c>
      <c r="D5" s="147"/>
      <c r="E5" s="136"/>
      <c r="F5" s="138">
        <f t="shared" si="0"/>
        <v>0</v>
      </c>
    </row>
    <row r="6" spans="1:7" s="139" customFormat="1" ht="15" x14ac:dyDescent="0.25">
      <c r="A6" s="150" t="s">
        <v>166</v>
      </c>
      <c r="B6" s="151" t="s">
        <v>159</v>
      </c>
      <c r="C6" s="29">
        <v>20</v>
      </c>
      <c r="D6" s="147"/>
      <c r="E6" s="136"/>
      <c r="F6" s="138">
        <f t="shared" si="0"/>
        <v>0</v>
      </c>
    </row>
    <row r="7" spans="1:7" s="139" customFormat="1" ht="15" x14ac:dyDescent="0.25">
      <c r="A7" s="146" t="s">
        <v>175</v>
      </c>
      <c r="B7" s="128" t="s">
        <v>176</v>
      </c>
      <c r="C7" s="29">
        <v>30</v>
      </c>
      <c r="D7" s="147"/>
      <c r="E7" s="136"/>
      <c r="F7" s="138">
        <f t="shared" si="0"/>
        <v>0</v>
      </c>
    </row>
    <row r="8" spans="1:7" s="139" customFormat="1" ht="15" x14ac:dyDescent="0.25">
      <c r="A8" s="146" t="s">
        <v>177</v>
      </c>
      <c r="B8" s="128" t="s">
        <v>163</v>
      </c>
      <c r="C8" s="29">
        <v>30</v>
      </c>
      <c r="D8" s="147"/>
      <c r="E8" s="136"/>
      <c r="F8" s="138">
        <f t="shared" si="0"/>
        <v>0</v>
      </c>
    </row>
    <row r="9" spans="1:7" s="139" customFormat="1" ht="15" x14ac:dyDescent="0.25">
      <c r="A9" s="146" t="s">
        <v>178</v>
      </c>
      <c r="B9" s="128" t="s">
        <v>115</v>
      </c>
      <c r="C9" s="29">
        <v>30</v>
      </c>
      <c r="D9" s="147"/>
      <c r="E9" s="136"/>
      <c r="F9" s="138">
        <f t="shared" si="0"/>
        <v>0</v>
      </c>
    </row>
    <row r="10" spans="1:7" s="139" customFormat="1" ht="15" x14ac:dyDescent="0.25">
      <c r="A10" s="146" t="s">
        <v>179</v>
      </c>
      <c r="B10" s="128" t="s">
        <v>115</v>
      </c>
      <c r="C10" s="29">
        <v>2</v>
      </c>
      <c r="D10" s="147"/>
      <c r="E10" s="136"/>
      <c r="F10" s="138">
        <f t="shared" si="0"/>
        <v>0</v>
      </c>
    </row>
    <row r="11" spans="1:7" s="139" customFormat="1" ht="15" x14ac:dyDescent="0.25">
      <c r="A11" s="146" t="s">
        <v>180</v>
      </c>
      <c r="B11" s="128" t="s">
        <v>115</v>
      </c>
      <c r="C11" s="29">
        <v>10</v>
      </c>
      <c r="D11" s="147"/>
      <c r="E11" s="136"/>
      <c r="F11" s="138">
        <f t="shared" si="0"/>
        <v>0</v>
      </c>
    </row>
    <row r="12" spans="1:7" s="139" customFormat="1" ht="15" x14ac:dyDescent="0.25">
      <c r="A12" s="146" t="s">
        <v>280</v>
      </c>
      <c r="B12" s="128" t="s">
        <v>115</v>
      </c>
      <c r="C12" s="29">
        <v>20</v>
      </c>
      <c r="D12" s="147"/>
      <c r="E12" s="136"/>
      <c r="F12" s="138">
        <f t="shared" si="0"/>
        <v>0</v>
      </c>
    </row>
    <row r="13" spans="1:7" s="139" customFormat="1" ht="15" x14ac:dyDescent="0.25">
      <c r="A13" s="146" t="s">
        <v>181</v>
      </c>
      <c r="B13" s="128" t="s">
        <v>115</v>
      </c>
      <c r="C13" s="29">
        <v>74</v>
      </c>
      <c r="D13" s="147"/>
      <c r="E13" s="136"/>
      <c r="F13" s="138">
        <f t="shared" si="0"/>
        <v>0</v>
      </c>
    </row>
    <row r="14" spans="1:7" s="139" customFormat="1" ht="15" x14ac:dyDescent="0.25">
      <c r="A14" s="146" t="s">
        <v>182</v>
      </c>
      <c r="B14" s="128" t="s">
        <v>115</v>
      </c>
      <c r="C14" s="29">
        <v>100</v>
      </c>
      <c r="D14" s="147"/>
      <c r="E14" s="136"/>
      <c r="F14" s="138">
        <f t="shared" si="0"/>
        <v>0</v>
      </c>
    </row>
    <row r="15" spans="1:7" s="139" customFormat="1" ht="15" x14ac:dyDescent="0.25">
      <c r="A15" s="146" t="s">
        <v>183</v>
      </c>
      <c r="B15" s="128" t="s">
        <v>115</v>
      </c>
      <c r="C15" s="29">
        <v>20</v>
      </c>
      <c r="D15" s="147"/>
      <c r="E15" s="136"/>
      <c r="F15" s="138">
        <f t="shared" si="0"/>
        <v>0</v>
      </c>
    </row>
    <row r="16" spans="1:7" s="139" customFormat="1" ht="30" x14ac:dyDescent="0.25">
      <c r="A16" s="146" t="s">
        <v>184</v>
      </c>
      <c r="B16" s="128" t="s">
        <v>115</v>
      </c>
      <c r="C16" s="29">
        <v>30</v>
      </c>
      <c r="D16" s="147"/>
      <c r="E16" s="136"/>
      <c r="F16" s="138">
        <f t="shared" si="0"/>
        <v>0</v>
      </c>
    </row>
    <row r="17" spans="1:7" s="139" customFormat="1" ht="30" x14ac:dyDescent="0.25">
      <c r="A17" s="146" t="s">
        <v>185</v>
      </c>
      <c r="B17" s="128" t="s">
        <v>163</v>
      </c>
      <c r="C17" s="29">
        <v>5</v>
      </c>
      <c r="D17" s="147"/>
      <c r="E17" s="136"/>
      <c r="F17" s="138">
        <f t="shared" si="0"/>
        <v>0</v>
      </c>
    </row>
    <row r="18" spans="1:7" s="139" customFormat="1" ht="15" customHeight="1" x14ac:dyDescent="0.25">
      <c r="A18" s="146" t="s">
        <v>186</v>
      </c>
      <c r="B18" s="128" t="s">
        <v>163</v>
      </c>
      <c r="C18" s="29">
        <v>30</v>
      </c>
      <c r="D18" s="147"/>
      <c r="E18" s="136"/>
      <c r="F18" s="138">
        <f t="shared" si="0"/>
        <v>0</v>
      </c>
    </row>
    <row r="19" spans="1:7" s="139" customFormat="1" ht="12" customHeight="1" x14ac:dyDescent="0.25">
      <c r="A19" s="153" t="s">
        <v>282</v>
      </c>
      <c r="B19" s="128" t="s">
        <v>163</v>
      </c>
      <c r="C19" s="29">
        <v>20</v>
      </c>
      <c r="D19" s="147"/>
      <c r="E19" s="136"/>
      <c r="F19" s="138">
        <f t="shared" si="0"/>
        <v>0</v>
      </c>
    </row>
    <row r="20" spans="1:7" s="139" customFormat="1" ht="15" x14ac:dyDescent="0.25">
      <c r="A20" s="146" t="s">
        <v>187</v>
      </c>
      <c r="B20" s="128" t="s">
        <v>163</v>
      </c>
      <c r="C20" s="29">
        <v>10</v>
      </c>
      <c r="D20" s="147"/>
      <c r="E20" s="136"/>
      <c r="F20" s="138">
        <f t="shared" si="0"/>
        <v>0</v>
      </c>
    </row>
    <row r="21" spans="1:7" s="139" customFormat="1" ht="15" x14ac:dyDescent="0.25">
      <c r="A21" s="482"/>
      <c r="B21" s="482"/>
      <c r="C21" s="483"/>
      <c r="D21" s="147"/>
      <c r="E21" s="136"/>
      <c r="F21" s="138">
        <f>SUM(F4:F20)</f>
        <v>0</v>
      </c>
    </row>
    <row r="22" spans="1:7" s="139" customFormat="1" ht="15" x14ac:dyDescent="0.25">
      <c r="A22" s="175" t="s">
        <v>241</v>
      </c>
      <c r="B22" s="484"/>
      <c r="C22" s="485"/>
      <c r="D22" s="147"/>
      <c r="E22" s="136"/>
      <c r="F22" s="377">
        <f>F21/12</f>
        <v>0</v>
      </c>
    </row>
    <row r="23" spans="1:7" s="139" customFormat="1" ht="29.25" x14ac:dyDescent="0.25">
      <c r="A23" s="319" t="s">
        <v>114</v>
      </c>
      <c r="B23" s="140" t="s">
        <v>115</v>
      </c>
      <c r="C23" s="140" t="s">
        <v>188</v>
      </c>
      <c r="D23" s="141"/>
      <c r="E23" s="140" t="s">
        <v>116</v>
      </c>
      <c r="F23" s="140" t="s">
        <v>213</v>
      </c>
      <c r="G23" s="142"/>
    </row>
    <row r="24" spans="1:7" s="139" customFormat="1" ht="30" x14ac:dyDescent="0.25">
      <c r="A24" s="146" t="s">
        <v>192</v>
      </c>
      <c r="B24" s="128" t="s">
        <v>189</v>
      </c>
      <c r="C24" s="29">
        <v>12</v>
      </c>
      <c r="D24" s="147"/>
      <c r="E24" s="136"/>
      <c r="F24" s="138">
        <f t="shared" ref="F24:F51" si="1">E24*C24</f>
        <v>0</v>
      </c>
    </row>
    <row r="25" spans="1:7" s="139" customFormat="1" ht="15" x14ac:dyDescent="0.25">
      <c r="A25" s="146" t="s">
        <v>190</v>
      </c>
      <c r="B25" s="128" t="s">
        <v>189</v>
      </c>
      <c r="C25" s="29">
        <v>8</v>
      </c>
      <c r="D25" s="147"/>
      <c r="E25" s="136"/>
      <c r="F25" s="138">
        <f t="shared" si="1"/>
        <v>0</v>
      </c>
    </row>
    <row r="26" spans="1:7" s="139" customFormat="1" ht="45" x14ac:dyDescent="0.25">
      <c r="A26" s="146" t="s">
        <v>191</v>
      </c>
      <c r="B26" s="128" t="s">
        <v>189</v>
      </c>
      <c r="C26" s="29">
        <v>24</v>
      </c>
      <c r="D26" s="147"/>
      <c r="E26" s="136"/>
      <c r="F26" s="138">
        <f t="shared" si="1"/>
        <v>0</v>
      </c>
    </row>
    <row r="27" spans="1:7" s="139" customFormat="1" ht="30" x14ac:dyDescent="0.25">
      <c r="A27" s="143" t="s">
        <v>193</v>
      </c>
      <c r="B27" s="128" t="s">
        <v>189</v>
      </c>
      <c r="C27" s="27">
        <v>24</v>
      </c>
      <c r="D27" s="145"/>
      <c r="E27" s="136"/>
      <c r="F27" s="138">
        <f t="shared" si="1"/>
        <v>0</v>
      </c>
    </row>
    <row r="28" spans="1:7" s="139" customFormat="1" ht="30" x14ac:dyDescent="0.25">
      <c r="A28" s="146" t="s">
        <v>194</v>
      </c>
      <c r="B28" s="128" t="s">
        <v>195</v>
      </c>
      <c r="C28" s="29">
        <v>8</v>
      </c>
      <c r="D28" s="147"/>
      <c r="E28" s="136"/>
      <c r="F28" s="138">
        <f t="shared" si="1"/>
        <v>0</v>
      </c>
    </row>
    <row r="29" spans="1:7" s="139" customFormat="1" ht="15" x14ac:dyDescent="0.25">
      <c r="A29" s="143" t="s">
        <v>161</v>
      </c>
      <c r="B29" s="144" t="s">
        <v>115</v>
      </c>
      <c r="C29" s="27">
        <v>150</v>
      </c>
      <c r="D29" s="145"/>
      <c r="E29" s="136"/>
      <c r="F29" s="138">
        <f t="shared" si="1"/>
        <v>0</v>
      </c>
    </row>
    <row r="30" spans="1:7" s="139" customFormat="1" ht="30" x14ac:dyDescent="0.25">
      <c r="A30" s="143" t="s">
        <v>160</v>
      </c>
      <c r="B30" s="144" t="s">
        <v>163</v>
      </c>
      <c r="C30" s="27">
        <v>100</v>
      </c>
      <c r="D30" s="145"/>
      <c r="E30" s="136"/>
      <c r="F30" s="138">
        <f t="shared" si="1"/>
        <v>0</v>
      </c>
    </row>
    <row r="31" spans="1:7" s="139" customFormat="1" ht="30" x14ac:dyDescent="0.25">
      <c r="A31" s="148" t="s">
        <v>162</v>
      </c>
      <c r="B31" s="149" t="s">
        <v>163</v>
      </c>
      <c r="C31" s="29">
        <v>60</v>
      </c>
      <c r="D31" s="147"/>
      <c r="E31" s="136"/>
      <c r="F31" s="138">
        <f t="shared" si="1"/>
        <v>0</v>
      </c>
    </row>
    <row r="32" spans="1:7" s="139" customFormat="1" ht="60" x14ac:dyDescent="0.25">
      <c r="A32" s="150" t="s">
        <v>292</v>
      </c>
      <c r="B32" s="151" t="s">
        <v>115</v>
      </c>
      <c r="C32" s="29">
        <v>150</v>
      </c>
      <c r="D32" s="147"/>
      <c r="E32" s="136"/>
      <c r="F32" s="138">
        <f t="shared" si="1"/>
        <v>0</v>
      </c>
    </row>
    <row r="33" spans="1:6" s="139" customFormat="1" ht="45" x14ac:dyDescent="0.25">
      <c r="A33" s="150" t="s">
        <v>165</v>
      </c>
      <c r="B33" s="151" t="s">
        <v>159</v>
      </c>
      <c r="C33" s="29">
        <v>20</v>
      </c>
      <c r="D33" s="147"/>
      <c r="E33" s="136"/>
      <c r="F33" s="138">
        <f t="shared" si="1"/>
        <v>0</v>
      </c>
    </row>
    <row r="34" spans="1:6" s="139" customFormat="1" ht="15" x14ac:dyDescent="0.25">
      <c r="A34" s="154" t="s">
        <v>196</v>
      </c>
      <c r="B34" s="128" t="s">
        <v>163</v>
      </c>
      <c r="C34" s="29">
        <v>8</v>
      </c>
      <c r="D34" s="147"/>
      <c r="E34" s="136"/>
      <c r="F34" s="138">
        <f t="shared" si="1"/>
        <v>0</v>
      </c>
    </row>
    <row r="35" spans="1:6" s="139" customFormat="1" ht="15" x14ac:dyDescent="0.25">
      <c r="A35" s="146" t="s">
        <v>197</v>
      </c>
      <c r="B35" s="128" t="s">
        <v>163</v>
      </c>
      <c r="C35" s="29">
        <v>4</v>
      </c>
      <c r="D35" s="147"/>
      <c r="E35" s="136"/>
      <c r="F35" s="138">
        <f t="shared" si="1"/>
        <v>0</v>
      </c>
    </row>
    <row r="36" spans="1:6" s="139" customFormat="1" ht="15" x14ac:dyDescent="0.25">
      <c r="A36" s="146" t="s">
        <v>198</v>
      </c>
      <c r="B36" s="128" t="s">
        <v>163</v>
      </c>
      <c r="C36" s="29">
        <v>16</v>
      </c>
      <c r="D36" s="147"/>
      <c r="E36" s="136"/>
      <c r="F36" s="138">
        <f t="shared" si="1"/>
        <v>0</v>
      </c>
    </row>
    <row r="37" spans="1:6" s="139" customFormat="1" ht="15" x14ac:dyDescent="0.25">
      <c r="A37" s="146" t="s">
        <v>199</v>
      </c>
      <c r="B37" s="128" t="s">
        <v>163</v>
      </c>
      <c r="C37" s="29">
        <v>8</v>
      </c>
      <c r="D37" s="147"/>
      <c r="E37" s="136"/>
      <c r="F37" s="138">
        <f t="shared" si="1"/>
        <v>0</v>
      </c>
    </row>
    <row r="38" spans="1:6" s="139" customFormat="1" ht="15" x14ac:dyDescent="0.25">
      <c r="A38" s="146" t="s">
        <v>200</v>
      </c>
      <c r="B38" s="128" t="s">
        <v>163</v>
      </c>
      <c r="C38" s="29">
        <v>12</v>
      </c>
      <c r="D38" s="147"/>
      <c r="E38" s="136"/>
      <c r="F38" s="138">
        <f t="shared" si="1"/>
        <v>0</v>
      </c>
    </row>
    <row r="39" spans="1:6" s="139" customFormat="1" ht="15" x14ac:dyDescent="0.25">
      <c r="A39" s="146" t="s">
        <v>201</v>
      </c>
      <c r="B39" s="128" t="s">
        <v>163</v>
      </c>
      <c r="C39" s="29">
        <v>8</v>
      </c>
      <c r="D39" s="147"/>
      <c r="E39" s="136"/>
      <c r="F39" s="138">
        <f t="shared" si="1"/>
        <v>0</v>
      </c>
    </row>
    <row r="40" spans="1:6" s="139" customFormat="1" ht="15" x14ac:dyDescent="0.25">
      <c r="A40" s="146" t="s">
        <v>383</v>
      </c>
      <c r="B40" s="128" t="s">
        <v>202</v>
      </c>
      <c r="C40" s="29">
        <v>30</v>
      </c>
      <c r="D40" s="147"/>
      <c r="E40" s="136"/>
      <c r="F40" s="138">
        <f t="shared" si="1"/>
        <v>0</v>
      </c>
    </row>
    <row r="41" spans="1:6" s="139" customFormat="1" ht="30" x14ac:dyDescent="0.25">
      <c r="A41" s="146" t="s">
        <v>203</v>
      </c>
      <c r="B41" s="128" t="s">
        <v>202</v>
      </c>
      <c r="C41" s="29">
        <v>20</v>
      </c>
      <c r="D41" s="147"/>
      <c r="E41" s="136"/>
      <c r="F41" s="138">
        <f t="shared" si="1"/>
        <v>0</v>
      </c>
    </row>
    <row r="42" spans="1:6" s="139" customFormat="1" ht="30" x14ac:dyDescent="0.25">
      <c r="A42" s="146" t="s">
        <v>204</v>
      </c>
      <c r="B42" s="128" t="s">
        <v>205</v>
      </c>
      <c r="C42" s="29">
        <v>24</v>
      </c>
      <c r="D42" s="147"/>
      <c r="E42" s="136"/>
      <c r="F42" s="138">
        <f t="shared" si="1"/>
        <v>0</v>
      </c>
    </row>
    <row r="43" spans="1:6" s="139" customFormat="1" ht="75" x14ac:dyDescent="0.25">
      <c r="A43" s="146" t="s">
        <v>206</v>
      </c>
      <c r="B43" s="128" t="s">
        <v>205</v>
      </c>
      <c r="C43" s="29">
        <v>60</v>
      </c>
      <c r="D43" s="147"/>
      <c r="E43" s="136"/>
      <c r="F43" s="138">
        <f t="shared" si="1"/>
        <v>0</v>
      </c>
    </row>
    <row r="44" spans="1:6" s="139" customFormat="1" ht="45" x14ac:dyDescent="0.25">
      <c r="A44" s="35" t="s">
        <v>207</v>
      </c>
      <c r="B44" s="128" t="s">
        <v>205</v>
      </c>
      <c r="C44" s="29">
        <v>48</v>
      </c>
      <c r="D44" s="147"/>
      <c r="E44" s="136"/>
      <c r="F44" s="138">
        <f t="shared" si="1"/>
        <v>0</v>
      </c>
    </row>
    <row r="45" spans="1:6" s="139" customFormat="1" ht="15" x14ac:dyDescent="0.25">
      <c r="A45" s="146" t="s">
        <v>208</v>
      </c>
      <c r="B45" s="128" t="s">
        <v>205</v>
      </c>
      <c r="C45" s="29">
        <v>24</v>
      </c>
      <c r="D45" s="147"/>
      <c r="E45" s="136"/>
      <c r="F45" s="138">
        <f t="shared" si="1"/>
        <v>0</v>
      </c>
    </row>
    <row r="46" spans="1:6" s="139" customFormat="1" ht="75" x14ac:dyDescent="0.25">
      <c r="A46" s="146" t="s">
        <v>209</v>
      </c>
      <c r="B46" s="128" t="s">
        <v>205</v>
      </c>
      <c r="C46" s="29">
        <v>24</v>
      </c>
      <c r="D46" s="147"/>
      <c r="E46" s="136"/>
      <c r="F46" s="138">
        <f t="shared" si="1"/>
        <v>0</v>
      </c>
    </row>
    <row r="47" spans="1:6" s="139" customFormat="1" ht="60" x14ac:dyDescent="0.25">
      <c r="A47" s="146" t="s">
        <v>210</v>
      </c>
      <c r="B47" s="128" t="s">
        <v>202</v>
      </c>
      <c r="C47" s="29">
        <v>12</v>
      </c>
      <c r="D47" s="147"/>
      <c r="E47" s="136"/>
      <c r="F47" s="138">
        <f t="shared" si="1"/>
        <v>0</v>
      </c>
    </row>
    <row r="48" spans="1:6" s="139" customFormat="1" ht="30" x14ac:dyDescent="0.25">
      <c r="A48" s="35" t="s">
        <v>211</v>
      </c>
      <c r="B48" s="128" t="s">
        <v>212</v>
      </c>
      <c r="C48" s="29">
        <v>20</v>
      </c>
      <c r="D48" s="147"/>
      <c r="E48" s="136"/>
      <c r="F48" s="138">
        <f t="shared" si="1"/>
        <v>0</v>
      </c>
    </row>
    <row r="49" spans="1:6" s="139" customFormat="1" ht="45" x14ac:dyDescent="0.25">
      <c r="A49" s="126" t="s">
        <v>156</v>
      </c>
      <c r="B49" s="155" t="s">
        <v>205</v>
      </c>
      <c r="C49" s="127">
        <v>60</v>
      </c>
      <c r="D49" s="147"/>
      <c r="E49" s="171"/>
      <c r="F49" s="156">
        <f t="shared" si="1"/>
        <v>0</v>
      </c>
    </row>
    <row r="50" spans="1:6" s="139" customFormat="1" ht="15" x14ac:dyDescent="0.25">
      <c r="A50" s="36" t="s">
        <v>278</v>
      </c>
      <c r="B50" s="157" t="s">
        <v>115</v>
      </c>
      <c r="C50" s="29">
        <v>50</v>
      </c>
      <c r="D50" s="158"/>
      <c r="E50" s="136"/>
      <c r="F50" s="159">
        <f t="shared" si="1"/>
        <v>0</v>
      </c>
    </row>
    <row r="51" spans="1:6" s="139" customFormat="1" ht="15" x14ac:dyDescent="0.25">
      <c r="A51" s="36" t="s">
        <v>284</v>
      </c>
      <c r="B51" s="157" t="s">
        <v>279</v>
      </c>
      <c r="C51" s="29">
        <v>4</v>
      </c>
      <c r="D51" s="158"/>
      <c r="E51" s="136"/>
      <c r="F51" s="159">
        <f t="shared" si="1"/>
        <v>0</v>
      </c>
    </row>
    <row r="52" spans="1:6" s="139" customFormat="1" ht="60" x14ac:dyDescent="0.25">
      <c r="A52" s="172" t="s">
        <v>288</v>
      </c>
      <c r="B52" s="157" t="s">
        <v>115</v>
      </c>
      <c r="C52" s="29">
        <v>190</v>
      </c>
      <c r="D52" s="158"/>
      <c r="E52" s="136"/>
      <c r="F52" s="159">
        <f>C52*E52</f>
        <v>0</v>
      </c>
    </row>
    <row r="53" spans="1:6" s="139" customFormat="1" ht="15" x14ac:dyDescent="0.25">
      <c r="A53" s="36" t="s">
        <v>289</v>
      </c>
      <c r="B53" s="157" t="s">
        <v>205</v>
      </c>
      <c r="C53" s="29">
        <v>12</v>
      </c>
      <c r="D53" s="158"/>
      <c r="E53" s="136"/>
      <c r="F53" s="159">
        <f>C53*E53</f>
        <v>0</v>
      </c>
    </row>
    <row r="54" spans="1:6" s="139" customFormat="1" ht="30" x14ac:dyDescent="0.25">
      <c r="A54" s="150" t="s">
        <v>167</v>
      </c>
      <c r="B54" s="151" t="s">
        <v>168</v>
      </c>
      <c r="C54" s="29">
        <v>20</v>
      </c>
      <c r="D54" s="147"/>
      <c r="E54" s="136"/>
      <c r="F54" s="138">
        <f t="shared" ref="F54:F61" si="2">E54*C54</f>
        <v>0</v>
      </c>
    </row>
    <row r="55" spans="1:6" s="139" customFormat="1" ht="30" x14ac:dyDescent="0.25">
      <c r="A55" s="150" t="s">
        <v>169</v>
      </c>
      <c r="B55" s="151" t="s">
        <v>171</v>
      </c>
      <c r="C55" s="29">
        <v>20</v>
      </c>
      <c r="D55" s="147"/>
      <c r="E55" s="136"/>
      <c r="F55" s="138">
        <f t="shared" si="2"/>
        <v>0</v>
      </c>
    </row>
    <row r="56" spans="1:6" s="139" customFormat="1" ht="30" x14ac:dyDescent="0.25">
      <c r="A56" s="150" t="s">
        <v>170</v>
      </c>
      <c r="B56" s="151" t="s">
        <v>171</v>
      </c>
      <c r="C56" s="29">
        <v>15</v>
      </c>
      <c r="D56" s="147"/>
      <c r="E56" s="136"/>
      <c r="F56" s="138">
        <f t="shared" si="2"/>
        <v>0</v>
      </c>
    </row>
    <row r="57" spans="1:6" s="139" customFormat="1" ht="30" x14ac:dyDescent="0.25">
      <c r="A57" s="152" t="s">
        <v>283</v>
      </c>
      <c r="B57" s="151" t="s">
        <v>168</v>
      </c>
      <c r="C57" s="29">
        <v>20</v>
      </c>
      <c r="D57" s="147"/>
      <c r="E57" s="136"/>
      <c r="F57" s="138">
        <f t="shared" si="2"/>
        <v>0</v>
      </c>
    </row>
    <row r="58" spans="1:6" s="139" customFormat="1" ht="30" x14ac:dyDescent="0.25">
      <c r="A58" s="35" t="s">
        <v>172</v>
      </c>
      <c r="B58" s="151" t="s">
        <v>168</v>
      </c>
      <c r="C58" s="29">
        <v>20</v>
      </c>
      <c r="D58" s="147"/>
      <c r="E58" s="136"/>
      <c r="F58" s="138">
        <f t="shared" si="2"/>
        <v>0</v>
      </c>
    </row>
    <row r="59" spans="1:6" s="139" customFormat="1" ht="30" x14ac:dyDescent="0.25">
      <c r="A59" s="173" t="s">
        <v>173</v>
      </c>
      <c r="B59" s="174" t="s">
        <v>174</v>
      </c>
      <c r="C59" s="127">
        <v>15</v>
      </c>
      <c r="D59" s="147"/>
      <c r="E59" s="171"/>
      <c r="F59" s="156">
        <f t="shared" si="2"/>
        <v>0</v>
      </c>
    </row>
    <row r="60" spans="1:6" s="139" customFormat="1" ht="30" x14ac:dyDescent="0.25">
      <c r="A60" s="150" t="s">
        <v>290</v>
      </c>
      <c r="B60" s="97" t="s">
        <v>205</v>
      </c>
      <c r="C60" s="29">
        <v>12</v>
      </c>
      <c r="D60" s="158"/>
      <c r="E60" s="136"/>
      <c r="F60" s="159">
        <f t="shared" si="2"/>
        <v>0</v>
      </c>
    </row>
    <row r="61" spans="1:6" s="139" customFormat="1" ht="15" x14ac:dyDescent="0.25">
      <c r="A61" s="150" t="s">
        <v>291</v>
      </c>
      <c r="B61" s="97" t="s">
        <v>205</v>
      </c>
      <c r="C61" s="29">
        <v>10</v>
      </c>
      <c r="D61" s="158"/>
      <c r="E61" s="136"/>
      <c r="F61" s="159">
        <f t="shared" si="2"/>
        <v>0</v>
      </c>
    </row>
    <row r="62" spans="1:6" s="139" customFormat="1" ht="15" x14ac:dyDescent="0.25">
      <c r="A62" s="36" t="s">
        <v>286</v>
      </c>
      <c r="B62" s="157" t="s">
        <v>205</v>
      </c>
      <c r="C62" s="29">
        <v>10</v>
      </c>
      <c r="D62" s="158"/>
      <c r="E62" s="137"/>
      <c r="F62" s="159">
        <f>C62*E62</f>
        <v>0</v>
      </c>
    </row>
    <row r="63" spans="1:6" s="139" customFormat="1" ht="15.75" thickBot="1" x14ac:dyDescent="0.3">
      <c r="A63" s="160"/>
      <c r="B63" s="160"/>
      <c r="C63" s="161" t="s">
        <v>287</v>
      </c>
      <c r="D63" s="162"/>
      <c r="E63" s="163"/>
      <c r="F63" s="361">
        <f>SUM(F24:F62)</f>
        <v>0</v>
      </c>
    </row>
    <row r="64" spans="1:6" s="139" customFormat="1" ht="15.75" thickBot="1" x14ac:dyDescent="0.3">
      <c r="A64" s="160"/>
      <c r="B64" s="160"/>
      <c r="C64" s="161" t="s">
        <v>266</v>
      </c>
      <c r="D64" s="162"/>
      <c r="E64" s="163"/>
      <c r="F64" s="360">
        <f>F63+F22</f>
        <v>0</v>
      </c>
    </row>
    <row r="65" spans="1:6" s="139" customFormat="1" ht="15" x14ac:dyDescent="0.25">
      <c r="A65" s="164"/>
      <c r="B65" s="165"/>
      <c r="C65" s="165"/>
      <c r="D65" s="166"/>
      <c r="F65" s="139" t="s">
        <v>388</v>
      </c>
    </row>
    <row r="66" spans="1:6" s="139" customFormat="1" ht="15" x14ac:dyDescent="0.25">
      <c r="A66" s="164"/>
      <c r="B66" s="165"/>
      <c r="C66" s="165"/>
      <c r="D66" s="166"/>
    </row>
    <row r="67" spans="1:6" s="139" customFormat="1" ht="15" x14ac:dyDescent="0.25">
      <c r="A67" s="164"/>
      <c r="B67" s="165"/>
      <c r="C67" s="165"/>
      <c r="D67" s="166"/>
    </row>
    <row r="68" spans="1:6" s="139" customFormat="1" ht="15" x14ac:dyDescent="0.25">
      <c r="A68" s="164"/>
      <c r="B68" s="165"/>
      <c r="C68" s="165"/>
      <c r="D68" s="166"/>
    </row>
    <row r="69" spans="1:6" s="139" customFormat="1" ht="15" x14ac:dyDescent="0.25">
      <c r="A69" s="164"/>
      <c r="B69" s="165"/>
      <c r="C69" s="165"/>
      <c r="D69" s="166"/>
    </row>
  </sheetData>
  <mergeCells count="3">
    <mergeCell ref="A1:G2"/>
    <mergeCell ref="A21:C21"/>
    <mergeCell ref="B22:C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8"/>
  <sheetViews>
    <sheetView workbookViewId="0">
      <selection activeCell="A30" sqref="A30:H38"/>
    </sheetView>
  </sheetViews>
  <sheetFormatPr defaultRowHeight="15" x14ac:dyDescent="0.25"/>
  <cols>
    <col min="1" max="1" width="74.28515625" customWidth="1"/>
    <col min="2" max="2" width="8.7109375" bestFit="1" customWidth="1"/>
    <col min="3" max="3" width="17.42578125" bestFit="1" customWidth="1"/>
    <col min="4" max="4" width="2.7109375" customWidth="1"/>
    <col min="5" max="5" width="10.5703125" customWidth="1"/>
    <col min="6" max="6" width="12.42578125" bestFit="1" customWidth="1"/>
    <col min="7" max="7" width="12" customWidth="1"/>
    <col min="8" max="8" width="13.5703125" style="6" bestFit="1" customWidth="1"/>
    <col min="9" max="9" width="10.85546875" style="6" bestFit="1" customWidth="1"/>
    <col min="10" max="40" width="9.140625" style="6"/>
  </cols>
  <sheetData>
    <row r="1" spans="1:93" s="24" customFormat="1" ht="12.75" customHeight="1" x14ac:dyDescent="0.25">
      <c r="A1" s="486" t="s">
        <v>214</v>
      </c>
      <c r="B1" s="487"/>
      <c r="C1" s="487"/>
      <c r="D1" s="487"/>
      <c r="E1" s="487"/>
      <c r="F1" s="487"/>
      <c r="G1" s="487"/>
      <c r="H1" s="488"/>
      <c r="I1" s="6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79"/>
      <c r="AP1" s="279"/>
      <c r="AQ1" s="279"/>
      <c r="AR1" s="279"/>
      <c r="AS1" s="279"/>
      <c r="AT1" s="279"/>
    </row>
    <row r="2" spans="1:93" s="24" customFormat="1" ht="12.75" customHeight="1" x14ac:dyDescent="0.25">
      <c r="A2" s="489"/>
      <c r="B2" s="490"/>
      <c r="C2" s="490"/>
      <c r="D2" s="490"/>
      <c r="E2" s="490"/>
      <c r="F2" s="490"/>
      <c r="G2" s="490"/>
      <c r="H2" s="491"/>
      <c r="I2" s="6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</row>
    <row r="3" spans="1:93" s="24" customFormat="1" ht="57" x14ac:dyDescent="0.25">
      <c r="A3" s="288" t="s">
        <v>114</v>
      </c>
      <c r="B3" s="288" t="s">
        <v>115</v>
      </c>
      <c r="C3" s="288" t="s">
        <v>164</v>
      </c>
      <c r="D3" s="25"/>
      <c r="E3" s="288" t="s">
        <v>116</v>
      </c>
      <c r="F3" s="288" t="s">
        <v>270</v>
      </c>
      <c r="G3" s="289" t="s">
        <v>381</v>
      </c>
      <c r="H3" s="319" t="s">
        <v>378</v>
      </c>
      <c r="I3" s="282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</row>
    <row r="4" spans="1:93" s="24" customFormat="1" ht="60" x14ac:dyDescent="0.25">
      <c r="A4" s="143" t="s">
        <v>215</v>
      </c>
      <c r="B4" s="26" t="s">
        <v>115</v>
      </c>
      <c r="C4" s="304">
        <v>4</v>
      </c>
      <c r="D4" s="28"/>
      <c r="E4" s="104"/>
      <c r="F4" s="177">
        <f>E4*C4</f>
        <v>0</v>
      </c>
      <c r="G4" s="284">
        <f t="shared" ref="G4:G16" si="0">E4*10%</f>
        <v>0</v>
      </c>
      <c r="H4" s="290">
        <f t="shared" ref="H4:H16" si="1">G4*C4</f>
        <v>0</v>
      </c>
      <c r="I4" s="280"/>
      <c r="J4" s="283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</row>
    <row r="5" spans="1:93" s="24" customFormat="1" x14ac:dyDescent="0.25">
      <c r="A5" s="146" t="s">
        <v>216</v>
      </c>
      <c r="B5" s="33" t="s">
        <v>115</v>
      </c>
      <c r="C5" s="305">
        <v>20</v>
      </c>
      <c r="D5" s="30"/>
      <c r="E5" s="130"/>
      <c r="F5" s="182">
        <f>E5*C5</f>
        <v>0</v>
      </c>
      <c r="G5" s="285">
        <f t="shared" si="0"/>
        <v>0</v>
      </c>
      <c r="H5" s="290">
        <f t="shared" si="1"/>
        <v>0</v>
      </c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</row>
    <row r="6" spans="1:93" x14ac:dyDescent="0.25">
      <c r="A6" s="178" t="s">
        <v>281</v>
      </c>
      <c r="B6" s="129" t="s">
        <v>115</v>
      </c>
      <c r="C6" s="306">
        <v>20</v>
      </c>
      <c r="D6" s="132"/>
      <c r="E6" s="133"/>
      <c r="F6" s="183">
        <f>E6*C6</f>
        <v>0</v>
      </c>
      <c r="G6" s="286">
        <f t="shared" si="0"/>
        <v>0</v>
      </c>
      <c r="H6" s="358">
        <f t="shared" si="1"/>
        <v>0</v>
      </c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</row>
    <row r="7" spans="1:93" s="24" customFormat="1" ht="31.5" x14ac:dyDescent="0.25">
      <c r="A7" s="179" t="s">
        <v>217</v>
      </c>
      <c r="B7" s="33" t="s">
        <v>159</v>
      </c>
      <c r="C7" s="305">
        <v>2</v>
      </c>
      <c r="D7" s="30"/>
      <c r="E7" s="131"/>
      <c r="F7" s="184">
        <f>E7*C7</f>
        <v>0</v>
      </c>
      <c r="G7" s="287">
        <f t="shared" si="0"/>
        <v>0</v>
      </c>
      <c r="H7" s="290">
        <f t="shared" si="1"/>
        <v>0</v>
      </c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</row>
    <row r="8" spans="1:93" s="24" customFormat="1" ht="60" x14ac:dyDescent="0.25">
      <c r="A8" s="143" t="s">
        <v>218</v>
      </c>
      <c r="B8" s="26" t="s">
        <v>163</v>
      </c>
      <c r="C8" s="304">
        <v>5</v>
      </c>
      <c r="D8" s="28"/>
      <c r="E8" s="104"/>
      <c r="F8" s="177">
        <f>C8*E8</f>
        <v>0</v>
      </c>
      <c r="G8" s="284">
        <f t="shared" si="0"/>
        <v>0</v>
      </c>
      <c r="H8" s="291">
        <f t="shared" si="1"/>
        <v>0</v>
      </c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</row>
    <row r="9" spans="1:93" s="24" customFormat="1" ht="63" x14ac:dyDescent="0.25">
      <c r="A9" s="179" t="s">
        <v>219</v>
      </c>
      <c r="B9" s="31" t="s">
        <v>163</v>
      </c>
      <c r="C9" s="305">
        <v>5</v>
      </c>
      <c r="D9" s="30"/>
      <c r="E9" s="104"/>
      <c r="F9" s="177">
        <f t="shared" ref="F9:F16" si="2">E9*C9</f>
        <v>0</v>
      </c>
      <c r="G9" s="284">
        <f t="shared" si="0"/>
        <v>0</v>
      </c>
      <c r="H9" s="290">
        <f t="shared" si="1"/>
        <v>0</v>
      </c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</row>
    <row r="10" spans="1:93" s="24" customFormat="1" ht="60" x14ac:dyDescent="0.25">
      <c r="A10" s="150" t="s">
        <v>220</v>
      </c>
      <c r="B10" s="32" t="s">
        <v>115</v>
      </c>
      <c r="C10" s="305">
        <v>2</v>
      </c>
      <c r="D10" s="30"/>
      <c r="E10" s="104"/>
      <c r="F10" s="177">
        <f t="shared" si="2"/>
        <v>0</v>
      </c>
      <c r="G10" s="284">
        <f t="shared" si="0"/>
        <v>0</v>
      </c>
      <c r="H10" s="290">
        <f t="shared" si="1"/>
        <v>0</v>
      </c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</row>
    <row r="11" spans="1:93" s="24" customFormat="1" ht="15.75" x14ac:dyDescent="0.25">
      <c r="A11" s="180" t="s">
        <v>221</v>
      </c>
      <c r="B11" s="32" t="s">
        <v>159</v>
      </c>
      <c r="C11" s="305">
        <v>5</v>
      </c>
      <c r="D11" s="30"/>
      <c r="E11" s="104"/>
      <c r="F11" s="177">
        <f t="shared" si="2"/>
        <v>0</v>
      </c>
      <c r="G11" s="284">
        <f t="shared" si="0"/>
        <v>0</v>
      </c>
      <c r="H11" s="290">
        <f t="shared" si="1"/>
        <v>0</v>
      </c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</row>
    <row r="12" spans="1:93" s="24" customFormat="1" ht="15.75" x14ac:dyDescent="0.25">
      <c r="A12" s="180" t="s">
        <v>222</v>
      </c>
      <c r="B12" s="32" t="s">
        <v>115</v>
      </c>
      <c r="C12" s="305">
        <v>5</v>
      </c>
      <c r="D12" s="30"/>
      <c r="E12" s="104"/>
      <c r="F12" s="177">
        <f t="shared" si="2"/>
        <v>0</v>
      </c>
      <c r="G12" s="284">
        <f t="shared" si="0"/>
        <v>0</v>
      </c>
      <c r="H12" s="290">
        <f t="shared" si="1"/>
        <v>0</v>
      </c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0"/>
    </row>
    <row r="13" spans="1:93" s="24" customFormat="1" ht="15.75" x14ac:dyDescent="0.25">
      <c r="A13" s="180" t="s">
        <v>223</v>
      </c>
      <c r="B13" s="32" t="s">
        <v>115</v>
      </c>
      <c r="C13" s="305">
        <v>5</v>
      </c>
      <c r="D13" s="30"/>
      <c r="E13" s="104"/>
      <c r="F13" s="177">
        <f t="shared" si="2"/>
        <v>0</v>
      </c>
      <c r="G13" s="284">
        <f t="shared" si="0"/>
        <v>0</v>
      </c>
      <c r="H13" s="290">
        <f t="shared" si="1"/>
        <v>0</v>
      </c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80"/>
      <c r="AT13" s="280"/>
    </row>
    <row r="14" spans="1:93" s="24" customFormat="1" ht="90" x14ac:dyDescent="0.25">
      <c r="A14" s="150" t="s">
        <v>224</v>
      </c>
      <c r="B14" s="32" t="s">
        <v>115</v>
      </c>
      <c r="C14" s="305">
        <v>1</v>
      </c>
      <c r="D14" s="30"/>
      <c r="E14" s="104"/>
      <c r="F14" s="177">
        <f t="shared" si="2"/>
        <v>0</v>
      </c>
      <c r="G14" s="284">
        <f t="shared" si="0"/>
        <v>0</v>
      </c>
      <c r="H14" s="290">
        <f t="shared" si="1"/>
        <v>0</v>
      </c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</row>
    <row r="15" spans="1:93" s="24" customFormat="1" x14ac:dyDescent="0.25">
      <c r="A15" s="181" t="s">
        <v>225</v>
      </c>
      <c r="B15" s="134" t="s">
        <v>115</v>
      </c>
      <c r="C15" s="305">
        <v>2</v>
      </c>
      <c r="D15" s="30"/>
      <c r="E15" s="104"/>
      <c r="F15" s="177">
        <f t="shared" si="2"/>
        <v>0</v>
      </c>
      <c r="G15" s="284">
        <f t="shared" si="0"/>
        <v>0</v>
      </c>
      <c r="H15" s="290">
        <f t="shared" si="1"/>
        <v>0</v>
      </c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</row>
    <row r="16" spans="1:93" s="24" customFormat="1" x14ac:dyDescent="0.25">
      <c r="A16" s="299" t="s">
        <v>226</v>
      </c>
      <c r="B16" s="300" t="s">
        <v>115</v>
      </c>
      <c r="C16" s="313">
        <v>5</v>
      </c>
      <c r="D16" s="30"/>
      <c r="E16" s="130"/>
      <c r="F16" s="182">
        <f t="shared" si="2"/>
        <v>0</v>
      </c>
      <c r="G16" s="285">
        <f t="shared" si="0"/>
        <v>0</v>
      </c>
      <c r="H16" s="290">
        <f t="shared" si="1"/>
        <v>0</v>
      </c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</row>
    <row r="17" spans="1:93" s="24" customFormat="1" ht="15.75" x14ac:dyDescent="0.25">
      <c r="A17" s="501" t="s">
        <v>377</v>
      </c>
      <c r="B17" s="501"/>
      <c r="C17" s="501"/>
      <c r="D17" s="30"/>
      <c r="E17" s="502">
        <f>SUM(H4:H16)</f>
        <v>0</v>
      </c>
      <c r="F17" s="502"/>
      <c r="G17" s="502"/>
      <c r="H17" s="502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</row>
    <row r="18" spans="1:93" s="24" customFormat="1" ht="15.75" x14ac:dyDescent="0.25">
      <c r="A18" s="509" t="s">
        <v>384</v>
      </c>
      <c r="B18" s="509"/>
      <c r="C18" s="509"/>
      <c r="D18" s="355"/>
      <c r="E18" s="510">
        <f>E17/12</f>
        <v>0</v>
      </c>
      <c r="F18" s="510"/>
      <c r="G18" s="510"/>
      <c r="H18" s="51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</row>
    <row r="19" spans="1:93" s="278" customFormat="1" ht="16.5" customHeight="1" x14ac:dyDescent="0.25">
      <c r="A19" s="314" t="s">
        <v>372</v>
      </c>
      <c r="B19" s="135" t="s">
        <v>115</v>
      </c>
      <c r="C19" s="315">
        <v>40</v>
      </c>
      <c r="D19" s="294"/>
      <c r="E19" s="316"/>
      <c r="F19" s="317">
        <f t="shared" ref="F19:F27" si="3">E19*C19</f>
        <v>0</v>
      </c>
      <c r="G19" s="318">
        <f>E19/12</f>
        <v>0</v>
      </c>
      <c r="H19" s="298">
        <f>G19*C19</f>
        <v>0</v>
      </c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</row>
    <row r="20" spans="1:93" s="278" customFormat="1" x14ac:dyDescent="0.25">
      <c r="A20" s="150" t="s">
        <v>293</v>
      </c>
      <c r="B20" s="135" t="s">
        <v>115</v>
      </c>
      <c r="C20" s="307">
        <v>67</v>
      </c>
      <c r="D20" s="294"/>
      <c r="E20" s="295"/>
      <c r="F20" s="296">
        <f t="shared" si="3"/>
        <v>0</v>
      </c>
      <c r="G20" s="297">
        <f>E20/12</f>
        <v>0</v>
      </c>
      <c r="H20" s="298">
        <f t="shared" ref="H20:H27" si="4">G20*C20</f>
        <v>0</v>
      </c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</row>
    <row r="21" spans="1:93" s="278" customFormat="1" x14ac:dyDescent="0.25">
      <c r="A21" s="150" t="s">
        <v>294</v>
      </c>
      <c r="B21" s="135" t="s">
        <v>115</v>
      </c>
      <c r="C21" s="307">
        <v>62</v>
      </c>
      <c r="D21" s="294"/>
      <c r="E21" s="295"/>
      <c r="F21" s="296">
        <f t="shared" si="3"/>
        <v>0</v>
      </c>
      <c r="G21" s="297">
        <f>E21/12</f>
        <v>0</v>
      </c>
      <c r="H21" s="298">
        <f t="shared" si="4"/>
        <v>0</v>
      </c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</row>
    <row r="22" spans="1:93" s="278" customFormat="1" x14ac:dyDescent="0.25">
      <c r="A22" s="150" t="s">
        <v>295</v>
      </c>
      <c r="B22" s="135" t="s">
        <v>115</v>
      </c>
      <c r="C22" s="307">
        <v>89</v>
      </c>
      <c r="D22" s="294"/>
      <c r="E22" s="295"/>
      <c r="F22" s="296">
        <f t="shared" si="3"/>
        <v>0</v>
      </c>
      <c r="G22" s="297">
        <f>E22/12</f>
        <v>0</v>
      </c>
      <c r="H22" s="298">
        <f t="shared" si="4"/>
        <v>0</v>
      </c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1"/>
      <c r="AT22" s="281"/>
    </row>
    <row r="23" spans="1:93" s="278" customFormat="1" x14ac:dyDescent="0.25">
      <c r="A23" s="299" t="s">
        <v>296</v>
      </c>
      <c r="B23" s="300" t="s">
        <v>115</v>
      </c>
      <c r="C23" s="308">
        <v>70</v>
      </c>
      <c r="D23" s="294"/>
      <c r="E23" s="301"/>
      <c r="F23" s="302">
        <f t="shared" si="3"/>
        <v>0</v>
      </c>
      <c r="G23" s="303">
        <f>E23/12</f>
        <v>0</v>
      </c>
      <c r="H23" s="298">
        <f t="shared" si="4"/>
        <v>0</v>
      </c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  <c r="AR23" s="281"/>
      <c r="AS23" s="281"/>
      <c r="AT23" s="281"/>
    </row>
    <row r="24" spans="1:93" s="293" customFormat="1" x14ac:dyDescent="0.25">
      <c r="A24" s="150" t="s">
        <v>373</v>
      </c>
      <c r="B24" s="97" t="s">
        <v>115</v>
      </c>
      <c r="C24" s="307">
        <v>83</v>
      </c>
      <c r="D24" s="349"/>
      <c r="E24" s="295"/>
      <c r="F24" s="295">
        <f t="shared" si="3"/>
        <v>0</v>
      </c>
      <c r="G24" s="295">
        <f>E24/24</f>
        <v>0</v>
      </c>
      <c r="H24" s="350">
        <f t="shared" si="4"/>
        <v>0</v>
      </c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281"/>
      <c r="BH24" s="281"/>
      <c r="BI24" s="281"/>
      <c r="BJ24" s="281"/>
      <c r="BK24" s="281"/>
      <c r="BL24" s="281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1"/>
      <c r="BX24" s="281"/>
      <c r="BY24" s="281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1"/>
      <c r="CK24" s="281"/>
      <c r="CL24" s="281"/>
      <c r="CM24" s="281"/>
      <c r="CN24" s="281"/>
      <c r="CO24" s="281"/>
    </row>
    <row r="25" spans="1:93" s="293" customFormat="1" x14ac:dyDescent="0.25">
      <c r="A25" s="150" t="s">
        <v>374</v>
      </c>
      <c r="B25" s="97" t="s">
        <v>115</v>
      </c>
      <c r="C25" s="307">
        <v>15</v>
      </c>
      <c r="D25" s="349"/>
      <c r="E25" s="295"/>
      <c r="F25" s="295">
        <f t="shared" si="3"/>
        <v>0</v>
      </c>
      <c r="G25" s="295">
        <f>E25/24</f>
        <v>0</v>
      </c>
      <c r="H25" s="350">
        <f t="shared" si="4"/>
        <v>0</v>
      </c>
      <c r="I25" s="35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</row>
    <row r="26" spans="1:93" s="293" customFormat="1" x14ac:dyDescent="0.25">
      <c r="A26" s="150" t="s">
        <v>375</v>
      </c>
      <c r="B26" s="97" t="s">
        <v>115</v>
      </c>
      <c r="C26" s="307">
        <v>40</v>
      </c>
      <c r="D26" s="349"/>
      <c r="E26" s="295"/>
      <c r="F26" s="295">
        <f t="shared" si="3"/>
        <v>0</v>
      </c>
      <c r="G26" s="295">
        <f>E26/24</f>
        <v>0</v>
      </c>
      <c r="H26" s="350">
        <f t="shared" si="4"/>
        <v>0</v>
      </c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281"/>
      <c r="BH26" s="281"/>
      <c r="BI26" s="281"/>
      <c r="BJ26" s="281"/>
      <c r="BK26" s="281"/>
      <c r="BL26" s="281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1"/>
      <c r="BX26" s="281"/>
      <c r="BY26" s="281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1"/>
      <c r="CK26" s="281"/>
      <c r="CL26" s="281"/>
      <c r="CM26" s="281"/>
      <c r="CN26" s="281"/>
      <c r="CO26" s="281"/>
    </row>
    <row r="27" spans="1:93" s="293" customFormat="1" x14ac:dyDescent="0.25">
      <c r="A27" s="150" t="s">
        <v>379</v>
      </c>
      <c r="B27" s="97" t="s">
        <v>115</v>
      </c>
      <c r="C27" s="307">
        <v>2</v>
      </c>
      <c r="D27" s="349"/>
      <c r="E27" s="295"/>
      <c r="F27" s="295">
        <f t="shared" si="3"/>
        <v>0</v>
      </c>
      <c r="G27" s="295">
        <f>E27/24</f>
        <v>0</v>
      </c>
      <c r="H27" s="350">
        <f t="shared" si="4"/>
        <v>0</v>
      </c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281"/>
      <c r="BH27" s="281"/>
      <c r="BI27" s="281"/>
      <c r="BJ27" s="281"/>
      <c r="BK27" s="281"/>
      <c r="BL27" s="281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1"/>
      <c r="BX27" s="281"/>
      <c r="BY27" s="281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1"/>
      <c r="CK27" s="281"/>
      <c r="CL27" s="281"/>
      <c r="CM27" s="281"/>
      <c r="CN27" s="281"/>
      <c r="CO27" s="281"/>
    </row>
    <row r="28" spans="1:93" s="24" customFormat="1" ht="15.75" thickBot="1" x14ac:dyDescent="0.25">
      <c r="A28" s="503" t="s">
        <v>376</v>
      </c>
      <c r="B28" s="503"/>
      <c r="C28" s="503"/>
      <c r="D28" s="34"/>
      <c r="E28" s="504">
        <f>SUM(H19:H27)</f>
        <v>0</v>
      </c>
      <c r="F28" s="504"/>
      <c r="G28" s="504"/>
      <c r="H28" s="504"/>
      <c r="I28" s="312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80"/>
      <c r="BY28" s="280"/>
      <c r="BZ28" s="280"/>
      <c r="CA28" s="280"/>
      <c r="CB28" s="280"/>
      <c r="CC28" s="280"/>
      <c r="CD28" s="280"/>
      <c r="CE28" s="280"/>
      <c r="CF28" s="280"/>
      <c r="CG28" s="280"/>
      <c r="CH28" s="280"/>
      <c r="CI28" s="280"/>
      <c r="CJ28" s="280"/>
      <c r="CK28" s="280"/>
      <c r="CL28" s="280"/>
      <c r="CM28" s="280"/>
      <c r="CN28" s="280"/>
      <c r="CO28" s="280"/>
    </row>
    <row r="29" spans="1:93" s="311" customFormat="1" ht="17.25" thickTop="1" thickBot="1" x14ac:dyDescent="0.3">
      <c r="A29" s="505" t="s">
        <v>266</v>
      </c>
      <c r="B29" s="505"/>
      <c r="C29" s="505"/>
      <c r="D29" s="309"/>
      <c r="E29" s="506">
        <f>E28+E18</f>
        <v>0</v>
      </c>
      <c r="F29" s="507"/>
      <c r="G29" s="507"/>
      <c r="H29" s="508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</row>
    <row r="30" spans="1:93" ht="15.75" thickTop="1" x14ac:dyDescent="0.25">
      <c r="A30" s="492" t="s">
        <v>393</v>
      </c>
      <c r="B30" s="493"/>
      <c r="C30" s="493"/>
      <c r="D30" s="493"/>
      <c r="E30" s="493"/>
      <c r="F30" s="493"/>
      <c r="G30" s="493"/>
      <c r="H30" s="494"/>
    </row>
    <row r="31" spans="1:93" x14ac:dyDescent="0.25">
      <c r="A31" s="495"/>
      <c r="B31" s="496"/>
      <c r="C31" s="496"/>
      <c r="D31" s="496"/>
      <c r="E31" s="496"/>
      <c r="F31" s="496"/>
      <c r="G31" s="496"/>
      <c r="H31" s="497"/>
    </row>
    <row r="32" spans="1:93" x14ac:dyDescent="0.25">
      <c r="A32" s="495"/>
      <c r="B32" s="496"/>
      <c r="C32" s="496"/>
      <c r="D32" s="496"/>
      <c r="E32" s="496"/>
      <c r="F32" s="496"/>
      <c r="G32" s="496"/>
      <c r="H32" s="497"/>
    </row>
    <row r="33" spans="1:8" x14ac:dyDescent="0.25">
      <c r="A33" s="495"/>
      <c r="B33" s="496"/>
      <c r="C33" s="496"/>
      <c r="D33" s="496"/>
      <c r="E33" s="496"/>
      <c r="F33" s="496"/>
      <c r="G33" s="496"/>
      <c r="H33" s="497"/>
    </row>
    <row r="34" spans="1:8" x14ac:dyDescent="0.25">
      <c r="A34" s="495"/>
      <c r="B34" s="496"/>
      <c r="C34" s="496"/>
      <c r="D34" s="496"/>
      <c r="E34" s="496"/>
      <c r="F34" s="496"/>
      <c r="G34" s="496"/>
      <c r="H34" s="497"/>
    </row>
    <row r="35" spans="1:8" x14ac:dyDescent="0.25">
      <c r="A35" s="495"/>
      <c r="B35" s="496"/>
      <c r="C35" s="496"/>
      <c r="D35" s="496"/>
      <c r="E35" s="496"/>
      <c r="F35" s="496"/>
      <c r="G35" s="496"/>
      <c r="H35" s="497"/>
    </row>
    <row r="36" spans="1:8" x14ac:dyDescent="0.25">
      <c r="A36" s="495"/>
      <c r="B36" s="496"/>
      <c r="C36" s="496"/>
      <c r="D36" s="496"/>
      <c r="E36" s="496"/>
      <c r="F36" s="496"/>
      <c r="G36" s="496"/>
      <c r="H36" s="497"/>
    </row>
    <row r="37" spans="1:8" x14ac:dyDescent="0.25">
      <c r="A37" s="495"/>
      <c r="B37" s="496"/>
      <c r="C37" s="496"/>
      <c r="D37" s="496"/>
      <c r="E37" s="496"/>
      <c r="F37" s="496"/>
      <c r="G37" s="496"/>
      <c r="H37" s="497"/>
    </row>
    <row r="38" spans="1:8" x14ac:dyDescent="0.25">
      <c r="A38" s="498"/>
      <c r="B38" s="499"/>
      <c r="C38" s="499"/>
      <c r="D38" s="499"/>
      <c r="E38" s="499"/>
      <c r="F38" s="499"/>
      <c r="G38" s="499"/>
      <c r="H38" s="500"/>
    </row>
  </sheetData>
  <mergeCells count="10">
    <mergeCell ref="A1:H2"/>
    <mergeCell ref="A30:H38"/>
    <mergeCell ref="A17:C17"/>
    <mergeCell ref="E17:H17"/>
    <mergeCell ref="A28:C28"/>
    <mergeCell ref="E28:H28"/>
    <mergeCell ref="A29:C29"/>
    <mergeCell ref="E29:H29"/>
    <mergeCell ref="A18:C18"/>
    <mergeCell ref="E18:H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552"/>
  <sheetViews>
    <sheetView workbookViewId="0">
      <selection activeCell="M512" sqref="M512"/>
    </sheetView>
  </sheetViews>
  <sheetFormatPr defaultRowHeight="12" x14ac:dyDescent="0.25"/>
  <cols>
    <col min="1" max="1" width="62.5703125" style="95" customWidth="1"/>
    <col min="2" max="2" width="16.85546875" style="354" customWidth="1"/>
    <col min="3" max="4" width="15.85546875" style="92" customWidth="1"/>
    <col min="5" max="5" width="13.28515625" style="92" customWidth="1"/>
    <col min="6" max="6" width="13.28515625" style="325" bestFit="1" customWidth="1"/>
    <col min="7" max="7" width="9.140625" style="325"/>
    <col min="8" max="8" width="13.28515625" style="325" bestFit="1" customWidth="1"/>
    <col min="9" max="177" width="9.140625" style="325"/>
    <col min="178" max="246" width="9.140625" style="92"/>
    <col min="247" max="16384" width="9.140625" style="93"/>
  </cols>
  <sheetData>
    <row r="1" spans="1:249" s="91" customFormat="1" ht="15" x14ac:dyDescent="0.25">
      <c r="A1" s="513" t="s">
        <v>367</v>
      </c>
      <c r="B1" s="513"/>
      <c r="C1" s="513"/>
      <c r="D1" s="513"/>
      <c r="E1" s="513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  <c r="DR1" s="325"/>
      <c r="DS1" s="325"/>
      <c r="DT1" s="325"/>
      <c r="DU1" s="325"/>
      <c r="DV1" s="325"/>
      <c r="DW1" s="325"/>
      <c r="DX1" s="325"/>
      <c r="DY1" s="325"/>
      <c r="DZ1" s="325"/>
      <c r="EA1" s="325"/>
      <c r="EB1" s="325"/>
      <c r="EC1" s="325"/>
      <c r="ED1" s="325"/>
      <c r="EE1" s="325"/>
      <c r="EF1" s="325"/>
      <c r="EG1" s="325"/>
      <c r="EH1" s="325"/>
      <c r="EI1" s="325"/>
      <c r="EJ1" s="325"/>
      <c r="EK1" s="325"/>
      <c r="EL1" s="325"/>
      <c r="EM1" s="325"/>
      <c r="EN1" s="325"/>
      <c r="EO1" s="325"/>
      <c r="EP1" s="325"/>
      <c r="EQ1" s="325"/>
      <c r="ER1" s="325"/>
      <c r="ES1" s="325"/>
      <c r="ET1" s="325"/>
      <c r="EU1" s="325"/>
      <c r="EV1" s="325"/>
      <c r="EW1" s="325"/>
      <c r="EX1" s="325"/>
      <c r="EY1" s="325"/>
      <c r="EZ1" s="325"/>
      <c r="FA1" s="325"/>
      <c r="FB1" s="325"/>
      <c r="FC1" s="325"/>
      <c r="FD1" s="325"/>
      <c r="FE1" s="325"/>
      <c r="FF1" s="325"/>
      <c r="FG1" s="325"/>
      <c r="FH1" s="325"/>
      <c r="FI1" s="325"/>
      <c r="FJ1" s="325"/>
      <c r="FK1" s="325"/>
      <c r="FL1" s="325"/>
      <c r="FM1" s="325"/>
      <c r="FN1" s="325"/>
      <c r="FO1" s="325"/>
      <c r="FP1" s="325"/>
      <c r="FQ1" s="325"/>
      <c r="FR1" s="325"/>
      <c r="FS1" s="325"/>
      <c r="FT1" s="325"/>
      <c r="FU1" s="325"/>
      <c r="FV1" s="324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</row>
    <row r="2" spans="1:249" s="91" customFormat="1" x14ac:dyDescent="0.25">
      <c r="A2" s="337"/>
      <c r="B2" s="353"/>
      <c r="C2" s="514"/>
      <c r="D2" s="515"/>
      <c r="E2" s="51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325"/>
      <c r="EK2" s="325"/>
      <c r="EL2" s="325"/>
      <c r="EM2" s="325"/>
      <c r="EN2" s="325"/>
      <c r="EO2" s="325"/>
      <c r="EP2" s="325"/>
      <c r="EQ2" s="325"/>
      <c r="ER2" s="325"/>
      <c r="ES2" s="325"/>
      <c r="ET2" s="325"/>
      <c r="EU2" s="325"/>
      <c r="EV2" s="325"/>
      <c r="EW2" s="325"/>
      <c r="EX2" s="325"/>
      <c r="EY2" s="325"/>
      <c r="EZ2" s="325"/>
      <c r="FA2" s="325"/>
      <c r="FB2" s="325"/>
      <c r="FC2" s="325"/>
      <c r="FD2" s="325"/>
      <c r="FE2" s="325"/>
      <c r="FF2" s="325"/>
      <c r="FG2" s="325"/>
      <c r="FH2" s="325"/>
      <c r="FI2" s="325"/>
      <c r="FJ2" s="325"/>
      <c r="FK2" s="325"/>
      <c r="FL2" s="325"/>
      <c r="FM2" s="325"/>
      <c r="FN2" s="325"/>
      <c r="FO2" s="325"/>
      <c r="FP2" s="325"/>
      <c r="FQ2" s="325"/>
      <c r="FR2" s="325"/>
      <c r="FS2" s="325"/>
      <c r="FT2" s="325"/>
      <c r="FU2" s="325"/>
      <c r="FV2" s="324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</row>
    <row r="3" spans="1:249" s="91" customFormat="1" ht="24" x14ac:dyDescent="0.25">
      <c r="A3" s="332" t="s">
        <v>114</v>
      </c>
      <c r="B3" s="94" t="s">
        <v>115</v>
      </c>
      <c r="C3" s="343" t="s">
        <v>368</v>
      </c>
      <c r="D3" s="94" t="s">
        <v>369</v>
      </c>
      <c r="E3" s="94" t="s">
        <v>370</v>
      </c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  <c r="DR3" s="325"/>
      <c r="DS3" s="325"/>
      <c r="DT3" s="325"/>
      <c r="DU3" s="325"/>
      <c r="DV3" s="325"/>
      <c r="DW3" s="325"/>
      <c r="DX3" s="325"/>
      <c r="DY3" s="325"/>
      <c r="DZ3" s="325"/>
      <c r="EA3" s="325"/>
      <c r="EB3" s="325"/>
      <c r="EC3" s="325"/>
      <c r="ED3" s="325"/>
      <c r="EE3" s="325"/>
      <c r="EF3" s="325"/>
      <c r="EG3" s="325"/>
      <c r="EH3" s="325"/>
      <c r="EI3" s="325"/>
      <c r="EJ3" s="325"/>
      <c r="EK3" s="325"/>
      <c r="EL3" s="325"/>
      <c r="EM3" s="325"/>
      <c r="EN3" s="325"/>
      <c r="EO3" s="325"/>
      <c r="EP3" s="325"/>
      <c r="EQ3" s="325"/>
      <c r="ER3" s="325"/>
      <c r="ES3" s="325"/>
      <c r="ET3" s="325"/>
      <c r="EU3" s="325"/>
      <c r="EV3" s="325"/>
      <c r="EW3" s="325"/>
      <c r="EX3" s="325"/>
      <c r="EY3" s="325"/>
      <c r="EZ3" s="325"/>
      <c r="FA3" s="325"/>
      <c r="FB3" s="325"/>
      <c r="FC3" s="325"/>
      <c r="FD3" s="325"/>
      <c r="FE3" s="325"/>
      <c r="FF3" s="325"/>
      <c r="FG3" s="325"/>
      <c r="FH3" s="325"/>
      <c r="FI3" s="325"/>
      <c r="FJ3" s="325"/>
      <c r="FK3" s="325"/>
      <c r="FL3" s="325"/>
      <c r="FM3" s="325"/>
      <c r="FN3" s="325"/>
      <c r="FO3" s="325"/>
      <c r="FP3" s="325"/>
      <c r="FQ3" s="325"/>
      <c r="FR3" s="325"/>
      <c r="FS3" s="325"/>
      <c r="FT3" s="325"/>
      <c r="FU3" s="325"/>
      <c r="FV3" s="324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</row>
    <row r="4" spans="1:249" s="75" customFormat="1" ht="45" x14ac:dyDescent="0.25">
      <c r="A4" s="338" t="s">
        <v>258</v>
      </c>
      <c r="B4" s="36" t="s">
        <v>259</v>
      </c>
      <c r="C4" s="344">
        <v>2</v>
      </c>
      <c r="D4" s="274"/>
      <c r="E4" s="320">
        <f t="shared" ref="E4:E9" si="0">D4*C4</f>
        <v>0</v>
      </c>
      <c r="F4" s="333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  <c r="FF4" s="325"/>
      <c r="FG4" s="325"/>
      <c r="FH4" s="325"/>
      <c r="FI4" s="325"/>
      <c r="FJ4" s="325"/>
      <c r="FK4" s="325"/>
      <c r="FL4" s="325"/>
      <c r="FM4" s="325"/>
      <c r="FN4" s="325"/>
      <c r="FO4" s="325"/>
      <c r="FP4" s="325"/>
      <c r="FQ4" s="325"/>
      <c r="FR4" s="325"/>
      <c r="FS4" s="325"/>
      <c r="FT4" s="325"/>
      <c r="FU4" s="325"/>
      <c r="FV4" s="324"/>
    </row>
    <row r="5" spans="1:249" s="75" customFormat="1" ht="30" x14ac:dyDescent="0.2">
      <c r="A5" s="339" t="s">
        <v>260</v>
      </c>
      <c r="B5" s="96" t="s">
        <v>259</v>
      </c>
      <c r="C5" s="345">
        <v>2</v>
      </c>
      <c r="D5" s="275"/>
      <c r="E5" s="321">
        <f t="shared" si="0"/>
        <v>0</v>
      </c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I5" s="325"/>
      <c r="EJ5" s="325"/>
      <c r="EK5" s="325"/>
      <c r="EL5" s="325"/>
      <c r="EM5" s="325"/>
      <c r="EN5" s="325"/>
      <c r="EO5" s="325"/>
      <c r="EP5" s="325"/>
      <c r="EQ5" s="325"/>
      <c r="ER5" s="325"/>
      <c r="ES5" s="325"/>
      <c r="ET5" s="325"/>
      <c r="EU5" s="325"/>
      <c r="EV5" s="325"/>
      <c r="EW5" s="325"/>
      <c r="EX5" s="325"/>
      <c r="EY5" s="325"/>
      <c r="EZ5" s="325"/>
      <c r="FA5" s="325"/>
      <c r="FB5" s="325"/>
      <c r="FC5" s="325"/>
      <c r="FD5" s="325"/>
      <c r="FE5" s="325"/>
      <c r="FF5" s="325"/>
      <c r="FG5" s="325"/>
      <c r="FH5" s="325"/>
      <c r="FI5" s="325"/>
      <c r="FJ5" s="325"/>
      <c r="FK5" s="325"/>
      <c r="FL5" s="325"/>
      <c r="FM5" s="325"/>
      <c r="FN5" s="325"/>
      <c r="FO5" s="325"/>
      <c r="FP5" s="325"/>
      <c r="FQ5" s="325"/>
      <c r="FR5" s="325"/>
      <c r="FS5" s="325"/>
      <c r="FT5" s="325"/>
      <c r="FU5" s="325"/>
      <c r="FV5" s="324"/>
    </row>
    <row r="6" spans="1:249" s="75" customFormat="1" ht="15" x14ac:dyDescent="0.2">
      <c r="A6" s="340" t="s">
        <v>260</v>
      </c>
      <c r="B6" s="98" t="s">
        <v>261</v>
      </c>
      <c r="C6" s="346">
        <v>4</v>
      </c>
      <c r="D6" s="274"/>
      <c r="E6" s="321">
        <f t="shared" si="0"/>
        <v>0</v>
      </c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325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5"/>
      <c r="EY6" s="325"/>
      <c r="EZ6" s="325"/>
      <c r="FA6" s="325"/>
      <c r="FB6" s="325"/>
      <c r="FC6" s="325"/>
      <c r="FD6" s="325"/>
      <c r="FE6" s="325"/>
      <c r="FF6" s="325"/>
      <c r="FG6" s="325"/>
      <c r="FH6" s="325"/>
      <c r="FI6" s="325"/>
      <c r="FJ6" s="325"/>
      <c r="FK6" s="325"/>
      <c r="FL6" s="325"/>
      <c r="FM6" s="325"/>
      <c r="FN6" s="325"/>
      <c r="FO6" s="325"/>
      <c r="FP6" s="325"/>
      <c r="FQ6" s="325"/>
      <c r="FR6" s="325"/>
      <c r="FS6" s="325"/>
      <c r="FT6" s="325"/>
      <c r="FU6" s="325"/>
      <c r="FV6" s="324"/>
    </row>
    <row r="7" spans="1:249" s="75" customFormat="1" ht="45" x14ac:dyDescent="0.2">
      <c r="A7" s="340" t="s">
        <v>258</v>
      </c>
      <c r="B7" s="98" t="s">
        <v>261</v>
      </c>
      <c r="C7" s="344">
        <v>2</v>
      </c>
      <c r="D7" s="274"/>
      <c r="E7" s="322">
        <f t="shared" si="0"/>
        <v>0</v>
      </c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 s="325"/>
      <c r="CI7" s="325"/>
      <c r="CJ7" s="325"/>
      <c r="CK7" s="325"/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5"/>
      <c r="DQ7" s="325"/>
      <c r="DR7" s="325"/>
      <c r="DS7" s="325"/>
      <c r="DT7" s="325"/>
      <c r="DU7" s="325"/>
      <c r="DV7" s="325"/>
      <c r="DW7" s="325"/>
      <c r="DX7" s="325"/>
      <c r="DY7" s="325"/>
      <c r="DZ7" s="325"/>
      <c r="EA7" s="325"/>
      <c r="EB7" s="325"/>
      <c r="EC7" s="325"/>
      <c r="ED7" s="325"/>
      <c r="EE7" s="325"/>
      <c r="EF7" s="325"/>
      <c r="EG7" s="325"/>
      <c r="EH7" s="325"/>
      <c r="EI7" s="325"/>
      <c r="EJ7" s="325"/>
      <c r="EK7" s="325"/>
      <c r="EL7" s="325"/>
      <c r="EM7" s="325"/>
      <c r="EN7" s="325"/>
      <c r="EO7" s="325"/>
      <c r="EP7" s="325"/>
      <c r="EQ7" s="325"/>
      <c r="ER7" s="325"/>
      <c r="ES7" s="325"/>
      <c r="ET7" s="325"/>
      <c r="EU7" s="325"/>
      <c r="EV7" s="325"/>
      <c r="EW7" s="325"/>
      <c r="EX7" s="325"/>
      <c r="EY7" s="325"/>
      <c r="EZ7" s="325"/>
      <c r="FA7" s="325"/>
      <c r="FB7" s="325"/>
      <c r="FC7" s="325"/>
      <c r="FD7" s="325"/>
      <c r="FE7" s="325"/>
      <c r="FF7" s="325"/>
      <c r="FG7" s="325"/>
      <c r="FH7" s="325"/>
      <c r="FI7" s="325"/>
      <c r="FJ7" s="325"/>
      <c r="FK7" s="325"/>
      <c r="FL7" s="325"/>
      <c r="FM7" s="325"/>
      <c r="FN7" s="325"/>
      <c r="FO7" s="325"/>
      <c r="FP7" s="325"/>
      <c r="FQ7" s="325"/>
      <c r="FR7" s="325"/>
      <c r="FS7" s="325"/>
      <c r="FT7" s="325"/>
      <c r="FU7" s="325"/>
      <c r="FV7" s="324"/>
    </row>
    <row r="8" spans="1:249" s="75" customFormat="1" ht="45" x14ac:dyDescent="0.2">
      <c r="A8" s="340" t="s">
        <v>258</v>
      </c>
      <c r="B8" s="98" t="s">
        <v>262</v>
      </c>
      <c r="C8" s="346">
        <v>1</v>
      </c>
      <c r="D8" s="274"/>
      <c r="E8" s="321">
        <f t="shared" si="0"/>
        <v>0</v>
      </c>
      <c r="F8" s="333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325"/>
      <c r="BI8" s="325"/>
      <c r="BJ8" s="325"/>
      <c r="BK8" s="325"/>
      <c r="BL8" s="325"/>
      <c r="BM8" s="325"/>
      <c r="BN8" s="325"/>
      <c r="BO8" s="325"/>
      <c r="BP8" s="325"/>
      <c r="BQ8" s="325"/>
      <c r="BR8" s="325"/>
      <c r="BS8" s="325"/>
      <c r="BT8" s="325"/>
      <c r="BU8" s="325"/>
      <c r="BV8" s="325"/>
      <c r="BW8" s="325"/>
      <c r="BX8" s="325"/>
      <c r="BY8" s="325"/>
      <c r="BZ8" s="325"/>
      <c r="CA8" s="325"/>
      <c r="CB8" s="325"/>
      <c r="CC8" s="325"/>
      <c r="CD8" s="325"/>
      <c r="CE8" s="325"/>
      <c r="CF8" s="325"/>
      <c r="CG8" s="325"/>
      <c r="CH8" s="325"/>
      <c r="CI8" s="325"/>
      <c r="CJ8" s="325"/>
      <c r="CK8" s="325"/>
      <c r="CL8" s="325"/>
      <c r="CM8" s="325"/>
      <c r="CN8" s="325"/>
      <c r="CO8" s="325"/>
      <c r="CP8" s="325"/>
      <c r="CQ8" s="325"/>
      <c r="CR8" s="325"/>
      <c r="CS8" s="325"/>
      <c r="CT8" s="325"/>
      <c r="CU8" s="325"/>
      <c r="CV8" s="325"/>
      <c r="CW8" s="325"/>
      <c r="CX8" s="325"/>
      <c r="CY8" s="325"/>
      <c r="CZ8" s="325"/>
      <c r="DA8" s="325"/>
      <c r="DB8" s="325"/>
      <c r="DC8" s="325"/>
      <c r="DD8" s="325"/>
      <c r="DE8" s="325"/>
      <c r="DF8" s="325"/>
      <c r="DG8" s="325"/>
      <c r="DH8" s="325"/>
      <c r="DI8" s="325"/>
      <c r="DJ8" s="325"/>
      <c r="DK8" s="325"/>
      <c r="DL8" s="325"/>
      <c r="DM8" s="325"/>
      <c r="DN8" s="325"/>
      <c r="DO8" s="325"/>
      <c r="DP8" s="325"/>
      <c r="DQ8" s="325"/>
      <c r="DR8" s="325"/>
      <c r="DS8" s="325"/>
      <c r="DT8" s="325"/>
      <c r="DU8" s="325"/>
      <c r="DV8" s="325"/>
      <c r="DW8" s="325"/>
      <c r="DX8" s="325"/>
      <c r="DY8" s="325"/>
      <c r="DZ8" s="325"/>
      <c r="EA8" s="325"/>
      <c r="EB8" s="325"/>
      <c r="EC8" s="325"/>
      <c r="ED8" s="325"/>
      <c r="EE8" s="325"/>
      <c r="EF8" s="325"/>
      <c r="EG8" s="325"/>
      <c r="EH8" s="325"/>
      <c r="EI8" s="325"/>
      <c r="EJ8" s="325"/>
      <c r="EK8" s="325"/>
      <c r="EL8" s="325"/>
      <c r="EM8" s="325"/>
      <c r="EN8" s="325"/>
      <c r="EO8" s="325"/>
      <c r="EP8" s="325"/>
      <c r="EQ8" s="325"/>
      <c r="ER8" s="325"/>
      <c r="ES8" s="325"/>
      <c r="ET8" s="325"/>
      <c r="EU8" s="325"/>
      <c r="EV8" s="325"/>
      <c r="EW8" s="325"/>
      <c r="EX8" s="325"/>
      <c r="EY8" s="325"/>
      <c r="EZ8" s="325"/>
      <c r="FA8" s="325"/>
      <c r="FB8" s="325"/>
      <c r="FC8" s="325"/>
      <c r="FD8" s="325"/>
      <c r="FE8" s="325"/>
      <c r="FF8" s="325"/>
      <c r="FG8" s="325"/>
      <c r="FH8" s="325"/>
      <c r="FI8" s="325"/>
      <c r="FJ8" s="325"/>
      <c r="FK8" s="325"/>
      <c r="FL8" s="325"/>
      <c r="FM8" s="325"/>
      <c r="FN8" s="325"/>
      <c r="FO8" s="325"/>
      <c r="FP8" s="325"/>
      <c r="FQ8" s="325"/>
      <c r="FR8" s="325"/>
      <c r="FS8" s="325"/>
      <c r="FT8" s="325"/>
      <c r="FU8" s="325"/>
      <c r="FV8" s="324"/>
    </row>
    <row r="9" spans="1:249" s="91" customFormat="1" ht="45" x14ac:dyDescent="0.25">
      <c r="A9" s="341" t="s">
        <v>258</v>
      </c>
      <c r="B9" s="99" t="s">
        <v>264</v>
      </c>
      <c r="C9" s="346">
        <v>2</v>
      </c>
      <c r="D9" s="274"/>
      <c r="E9" s="334">
        <f t="shared" si="0"/>
        <v>0</v>
      </c>
      <c r="F9" s="333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  <c r="AU9" s="325"/>
      <c r="AV9" s="325"/>
      <c r="AW9" s="325"/>
      <c r="AX9" s="325"/>
      <c r="AY9" s="325"/>
      <c r="AZ9" s="325"/>
      <c r="BA9" s="325"/>
      <c r="BB9" s="325"/>
      <c r="BC9" s="325"/>
      <c r="BD9" s="325"/>
      <c r="BE9" s="325"/>
      <c r="BF9" s="325"/>
      <c r="BG9" s="325"/>
      <c r="BH9" s="325"/>
      <c r="BI9" s="325"/>
      <c r="BJ9" s="325"/>
      <c r="BK9" s="325"/>
      <c r="BL9" s="325"/>
      <c r="BM9" s="325"/>
      <c r="BN9" s="325"/>
      <c r="BO9" s="325"/>
      <c r="BP9" s="325"/>
      <c r="BQ9" s="325"/>
      <c r="BR9" s="325"/>
      <c r="BS9" s="325"/>
      <c r="BT9" s="325"/>
      <c r="BU9" s="325"/>
      <c r="BV9" s="325"/>
      <c r="BW9" s="325"/>
      <c r="BX9" s="325"/>
      <c r="BY9" s="325"/>
      <c r="BZ9" s="325"/>
      <c r="CA9" s="325"/>
      <c r="CB9" s="325"/>
      <c r="CC9" s="325"/>
      <c r="CD9" s="325"/>
      <c r="CE9" s="325"/>
      <c r="CF9" s="325"/>
      <c r="CG9" s="325"/>
      <c r="CH9" s="325"/>
      <c r="CI9" s="325"/>
      <c r="CJ9" s="325"/>
      <c r="CK9" s="325"/>
      <c r="CL9" s="325"/>
      <c r="CM9" s="325"/>
      <c r="CN9" s="325"/>
      <c r="CO9" s="325"/>
      <c r="CP9" s="325"/>
      <c r="CQ9" s="325"/>
      <c r="CR9" s="325"/>
      <c r="CS9" s="325"/>
      <c r="CT9" s="325"/>
      <c r="CU9" s="325"/>
      <c r="CV9" s="325"/>
      <c r="CW9" s="325"/>
      <c r="CX9" s="325"/>
      <c r="CY9" s="325"/>
      <c r="CZ9" s="325"/>
      <c r="DA9" s="325"/>
      <c r="DB9" s="325"/>
      <c r="DC9" s="325"/>
      <c r="DD9" s="325"/>
      <c r="DE9" s="325"/>
      <c r="DF9" s="325"/>
      <c r="DG9" s="325"/>
      <c r="DH9" s="325"/>
      <c r="DI9" s="325"/>
      <c r="DJ9" s="325"/>
      <c r="DK9" s="325"/>
      <c r="DL9" s="325"/>
      <c r="DM9" s="325"/>
      <c r="DN9" s="325"/>
      <c r="DO9" s="325"/>
      <c r="DP9" s="325"/>
      <c r="DQ9" s="325"/>
      <c r="DR9" s="325"/>
      <c r="DS9" s="325"/>
      <c r="DT9" s="325"/>
      <c r="DU9" s="325"/>
      <c r="DV9" s="325"/>
      <c r="DW9" s="325"/>
      <c r="DX9" s="325"/>
      <c r="DY9" s="325"/>
      <c r="DZ9" s="325"/>
      <c r="EA9" s="325"/>
      <c r="EB9" s="325"/>
      <c r="EC9" s="325"/>
      <c r="ED9" s="325"/>
      <c r="EE9" s="325"/>
      <c r="EF9" s="325"/>
      <c r="EG9" s="325"/>
      <c r="EH9" s="325"/>
      <c r="EI9" s="325"/>
      <c r="EJ9" s="325"/>
      <c r="EK9" s="325"/>
      <c r="EL9" s="325"/>
      <c r="EM9" s="325"/>
      <c r="EN9" s="325"/>
      <c r="EO9" s="325"/>
      <c r="EP9" s="325"/>
      <c r="EQ9" s="325"/>
      <c r="ER9" s="325"/>
      <c r="ES9" s="325"/>
      <c r="ET9" s="325"/>
      <c r="EU9" s="325"/>
      <c r="EV9" s="325"/>
      <c r="EW9" s="325"/>
      <c r="EX9" s="325"/>
      <c r="EY9" s="325"/>
      <c r="EZ9" s="325"/>
      <c r="FA9" s="325"/>
      <c r="FB9" s="325"/>
      <c r="FC9" s="325"/>
      <c r="FD9" s="325"/>
      <c r="FE9" s="325"/>
      <c r="FF9" s="325"/>
      <c r="FG9" s="325"/>
      <c r="FH9" s="325"/>
      <c r="FI9" s="325"/>
      <c r="FJ9" s="325"/>
      <c r="FK9" s="325"/>
      <c r="FL9" s="325"/>
      <c r="FM9" s="325"/>
      <c r="FN9" s="325"/>
      <c r="FO9" s="325"/>
      <c r="FP9" s="325"/>
      <c r="FQ9" s="325"/>
      <c r="FR9" s="325"/>
      <c r="FS9" s="325"/>
      <c r="FT9" s="325"/>
      <c r="FU9" s="325"/>
      <c r="FV9" s="324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</row>
    <row r="10" spans="1:249" s="91" customFormat="1" ht="15.75" customHeight="1" x14ac:dyDescent="0.25">
      <c r="A10" s="342"/>
      <c r="B10" s="276"/>
      <c r="C10" s="347"/>
      <c r="D10" s="276"/>
      <c r="E10" s="335">
        <f>E4+E5+E6+E7+E8+E9</f>
        <v>0</v>
      </c>
      <c r="F10" s="512"/>
      <c r="G10" s="512"/>
      <c r="H10" s="512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  <c r="CY10" s="325"/>
      <c r="CZ10" s="325"/>
      <c r="DA10" s="325"/>
      <c r="DB10" s="325"/>
      <c r="DC10" s="325"/>
      <c r="DD10" s="325"/>
      <c r="DE10" s="325"/>
      <c r="DF10" s="325"/>
      <c r="DG10" s="325"/>
      <c r="DH10" s="325"/>
      <c r="DI10" s="325"/>
      <c r="DJ10" s="325"/>
      <c r="DK10" s="325"/>
      <c r="DL10" s="325"/>
      <c r="DM10" s="325"/>
      <c r="DN10" s="325"/>
      <c r="DO10" s="325"/>
      <c r="DP10" s="325"/>
      <c r="DQ10" s="325"/>
      <c r="DR10" s="325"/>
      <c r="DS10" s="325"/>
      <c r="DT10" s="325"/>
      <c r="DU10" s="325"/>
      <c r="DV10" s="325"/>
      <c r="DW10" s="325"/>
      <c r="DX10" s="325"/>
      <c r="DY10" s="325"/>
      <c r="DZ10" s="325"/>
      <c r="EA10" s="325"/>
      <c r="EB10" s="325"/>
      <c r="EC10" s="325"/>
      <c r="ED10" s="325"/>
      <c r="EE10" s="325"/>
      <c r="EF10" s="325"/>
      <c r="EG10" s="325"/>
      <c r="EH10" s="325"/>
      <c r="EI10" s="325"/>
      <c r="EJ10" s="325"/>
      <c r="EK10" s="325"/>
      <c r="EL10" s="325"/>
      <c r="EM10" s="325"/>
      <c r="EN10" s="325"/>
      <c r="EO10" s="325"/>
      <c r="EP10" s="325"/>
      <c r="EQ10" s="325"/>
      <c r="ER10" s="325"/>
      <c r="ES10" s="325"/>
      <c r="ET10" s="325"/>
      <c r="EU10" s="325"/>
      <c r="EV10" s="325"/>
      <c r="EW10" s="325"/>
      <c r="EX10" s="325"/>
      <c r="EY10" s="325"/>
      <c r="EZ10" s="325"/>
      <c r="FA10" s="325"/>
      <c r="FB10" s="325"/>
      <c r="FC10" s="325"/>
      <c r="FD10" s="325"/>
      <c r="FE10" s="325"/>
      <c r="FF10" s="325"/>
      <c r="FG10" s="325"/>
      <c r="FH10" s="325"/>
      <c r="FI10" s="325"/>
      <c r="FJ10" s="325"/>
      <c r="FK10" s="325"/>
      <c r="FL10" s="325"/>
      <c r="FM10" s="325"/>
      <c r="FN10" s="325"/>
      <c r="FO10" s="325"/>
      <c r="FP10" s="325"/>
      <c r="FQ10" s="325"/>
      <c r="FR10" s="325"/>
      <c r="FS10" s="325"/>
      <c r="FT10" s="325"/>
      <c r="FU10" s="325"/>
      <c r="FV10" s="324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</row>
    <row r="11" spans="1:249" s="91" customFormat="1" ht="15.75" customHeight="1" x14ac:dyDescent="0.25">
      <c r="A11" s="342" t="s">
        <v>263</v>
      </c>
      <c r="B11" s="276"/>
      <c r="C11" s="347"/>
      <c r="D11" s="277"/>
      <c r="E11" s="329"/>
      <c r="F11" s="512"/>
      <c r="G11" s="512"/>
      <c r="H11" s="512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K11" s="325"/>
      <c r="DL11" s="325"/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  <c r="EE11" s="325"/>
      <c r="EF11" s="325"/>
      <c r="EG11" s="325"/>
      <c r="EH11" s="325"/>
      <c r="EI11" s="325"/>
      <c r="EJ11" s="325"/>
      <c r="EK11" s="325"/>
      <c r="EL11" s="325"/>
      <c r="EM11" s="325"/>
      <c r="EN11" s="325"/>
      <c r="EO11" s="325"/>
      <c r="EP11" s="325"/>
      <c r="EQ11" s="325"/>
      <c r="ER11" s="325"/>
      <c r="ES11" s="325"/>
      <c r="ET11" s="325"/>
      <c r="EU11" s="325"/>
      <c r="EV11" s="325"/>
      <c r="EW11" s="325"/>
      <c r="EX11" s="325"/>
      <c r="EY11" s="325"/>
      <c r="EZ11" s="325"/>
      <c r="FA11" s="325"/>
      <c r="FB11" s="325"/>
      <c r="FC11" s="325"/>
      <c r="FD11" s="325"/>
      <c r="FE11" s="325"/>
      <c r="FF11" s="325"/>
      <c r="FG11" s="325"/>
      <c r="FH11" s="325"/>
      <c r="FI11" s="325"/>
      <c r="FJ11" s="325"/>
      <c r="FK11" s="325"/>
      <c r="FL11" s="325"/>
      <c r="FM11" s="325"/>
      <c r="FN11" s="325"/>
      <c r="FO11" s="325"/>
      <c r="FP11" s="325"/>
      <c r="FQ11" s="325"/>
      <c r="FR11" s="325"/>
      <c r="FS11" s="325"/>
      <c r="FT11" s="325"/>
      <c r="FU11" s="325"/>
      <c r="FV11" s="324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</row>
    <row r="12" spans="1:249" ht="12" customHeight="1" x14ac:dyDescent="0.25">
      <c r="A12" s="511" t="s">
        <v>380</v>
      </c>
      <c r="B12" s="511"/>
      <c r="C12" s="325"/>
      <c r="D12" s="326"/>
      <c r="E12" s="327"/>
      <c r="FV12" s="324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</row>
    <row r="13" spans="1:249" x14ac:dyDescent="0.25">
      <c r="A13" s="511"/>
      <c r="B13" s="511"/>
      <c r="C13" s="325"/>
      <c r="D13" s="325"/>
      <c r="E13" s="328"/>
      <c r="FV13" s="324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</row>
    <row r="14" spans="1:249" x14ac:dyDescent="0.25">
      <c r="A14" s="511"/>
      <c r="B14" s="511"/>
      <c r="C14" s="325"/>
      <c r="D14" s="325"/>
      <c r="E14" s="325"/>
      <c r="FV14" s="324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</row>
    <row r="15" spans="1:249" x14ac:dyDescent="0.25">
      <c r="A15" s="511"/>
      <c r="B15" s="511"/>
      <c r="C15" s="325"/>
      <c r="D15" s="325"/>
      <c r="E15" s="325"/>
      <c r="FV15" s="324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</row>
    <row r="16" spans="1:249" x14ac:dyDescent="0.25">
      <c r="A16" s="511"/>
      <c r="B16" s="511"/>
      <c r="C16" s="325"/>
      <c r="D16" s="325"/>
      <c r="E16" s="325"/>
      <c r="FV16" s="324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</row>
    <row r="17" spans="1:203" x14ac:dyDescent="0.25">
      <c r="A17" s="511"/>
      <c r="B17" s="511"/>
      <c r="C17" s="325"/>
      <c r="D17" s="325"/>
      <c r="E17" s="325"/>
      <c r="FV17" s="324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</row>
    <row r="18" spans="1:203" x14ac:dyDescent="0.25">
      <c r="A18" s="511"/>
      <c r="B18" s="511"/>
      <c r="C18" s="325"/>
      <c r="D18" s="325"/>
      <c r="E18" s="325"/>
      <c r="FV18" s="324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</row>
    <row r="19" spans="1:203" x14ac:dyDescent="0.25">
      <c r="A19" s="511"/>
      <c r="B19" s="511"/>
      <c r="C19" s="325"/>
      <c r="D19" s="325"/>
      <c r="E19" s="325"/>
      <c r="FV19" s="324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</row>
    <row r="20" spans="1:203" x14ac:dyDescent="0.25">
      <c r="A20" s="511"/>
      <c r="B20" s="511"/>
      <c r="C20" s="325"/>
      <c r="D20" s="325"/>
      <c r="E20" s="325"/>
      <c r="FV20" s="324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</row>
    <row r="21" spans="1:203" x14ac:dyDescent="0.25">
      <c r="A21" s="511"/>
      <c r="B21" s="511"/>
      <c r="C21" s="325"/>
      <c r="D21" s="325"/>
      <c r="E21" s="325"/>
      <c r="FV21" s="324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</row>
    <row r="22" spans="1:203" x14ac:dyDescent="0.25">
      <c r="A22" s="511"/>
      <c r="B22" s="511"/>
      <c r="C22" s="325"/>
      <c r="D22" s="325"/>
      <c r="E22" s="325"/>
      <c r="FV22" s="324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</row>
    <row r="23" spans="1:203" x14ac:dyDescent="0.25">
      <c r="A23" s="511"/>
      <c r="B23" s="511"/>
      <c r="C23" s="325"/>
      <c r="D23" s="325"/>
      <c r="E23" s="325"/>
      <c r="FV23" s="324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</row>
    <row r="24" spans="1:203" x14ac:dyDescent="0.25">
      <c r="A24" s="511"/>
      <c r="B24" s="511"/>
      <c r="C24" s="325"/>
      <c r="D24" s="325"/>
      <c r="E24" s="325"/>
      <c r="FV24" s="324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</row>
    <row r="25" spans="1:203" x14ac:dyDescent="0.25">
      <c r="A25" s="511"/>
      <c r="B25" s="511"/>
      <c r="C25" s="325"/>
      <c r="D25" s="325"/>
      <c r="E25" s="325"/>
      <c r="FV25" s="324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</row>
    <row r="26" spans="1:203" x14ac:dyDescent="0.25">
      <c r="A26" s="323"/>
      <c r="B26" s="91"/>
      <c r="C26" s="325"/>
      <c r="D26" s="325"/>
      <c r="E26" s="325"/>
      <c r="FV26" s="324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</row>
    <row r="27" spans="1:203" x14ac:dyDescent="0.25">
      <c r="A27" s="323"/>
      <c r="B27" s="91"/>
      <c r="C27" s="325"/>
      <c r="D27" s="325"/>
      <c r="E27" s="325"/>
      <c r="FV27" s="324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</row>
    <row r="28" spans="1:203" x14ac:dyDescent="0.25">
      <c r="A28" s="323"/>
      <c r="B28" s="91"/>
      <c r="C28" s="325"/>
      <c r="D28" s="325"/>
      <c r="E28" s="325"/>
      <c r="FV28" s="324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</row>
    <row r="29" spans="1:203" x14ac:dyDescent="0.25">
      <c r="A29" s="323"/>
      <c r="B29" s="91"/>
      <c r="C29" s="325"/>
      <c r="D29" s="325"/>
      <c r="E29" s="325"/>
      <c r="FV29" s="324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</row>
    <row r="30" spans="1:203" x14ac:dyDescent="0.25">
      <c r="A30" s="323"/>
      <c r="B30" s="91"/>
      <c r="C30" s="325"/>
      <c r="D30" s="325"/>
      <c r="E30" s="325"/>
      <c r="FV30" s="324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</row>
    <row r="31" spans="1:203" x14ac:dyDescent="0.25">
      <c r="A31" s="323"/>
      <c r="B31" s="91"/>
      <c r="C31" s="325"/>
      <c r="D31" s="325"/>
      <c r="E31" s="325"/>
      <c r="FV31" s="324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</row>
    <row r="32" spans="1:203" x14ac:dyDescent="0.25">
      <c r="A32" s="323"/>
      <c r="B32" s="91"/>
      <c r="C32" s="325"/>
      <c r="D32" s="325"/>
      <c r="E32" s="325"/>
      <c r="FV32" s="324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</row>
    <row r="33" spans="1:203" x14ac:dyDescent="0.25">
      <c r="A33" s="323"/>
      <c r="B33" s="91"/>
      <c r="C33" s="325"/>
      <c r="D33" s="325"/>
      <c r="E33" s="325"/>
      <c r="FV33" s="324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</row>
    <row r="34" spans="1:203" x14ac:dyDescent="0.25">
      <c r="A34" s="323"/>
      <c r="B34" s="91"/>
      <c r="C34" s="325"/>
      <c r="D34" s="325"/>
      <c r="E34" s="325"/>
      <c r="FV34" s="324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</row>
    <row r="35" spans="1:203" x14ac:dyDescent="0.25">
      <c r="A35" s="323"/>
      <c r="B35" s="91"/>
      <c r="C35" s="325"/>
      <c r="D35" s="325"/>
      <c r="E35" s="325"/>
      <c r="FV35" s="324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</row>
    <row r="36" spans="1:203" x14ac:dyDescent="0.25">
      <c r="A36" s="323"/>
      <c r="B36" s="91"/>
      <c r="C36" s="325"/>
      <c r="D36" s="325"/>
      <c r="E36" s="325"/>
      <c r="FV36" s="324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</row>
    <row r="37" spans="1:203" x14ac:dyDescent="0.25">
      <c r="A37" s="323"/>
      <c r="B37" s="91"/>
      <c r="C37" s="325"/>
      <c r="D37" s="325"/>
      <c r="E37" s="325"/>
      <c r="FV37" s="324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</row>
    <row r="38" spans="1:203" x14ac:dyDescent="0.25">
      <c r="A38" s="323"/>
      <c r="B38" s="91"/>
      <c r="C38" s="325"/>
      <c r="D38" s="325"/>
      <c r="E38" s="325"/>
      <c r="FV38" s="324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</row>
    <row r="39" spans="1:203" x14ac:dyDescent="0.25">
      <c r="A39" s="323"/>
      <c r="B39" s="91"/>
      <c r="C39" s="325"/>
      <c r="D39" s="325"/>
      <c r="E39" s="325"/>
      <c r="FV39" s="324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</row>
    <row r="40" spans="1:203" x14ac:dyDescent="0.25">
      <c r="A40" s="323"/>
      <c r="B40" s="91"/>
      <c r="C40" s="325"/>
      <c r="D40" s="325"/>
      <c r="E40" s="325"/>
      <c r="FV40" s="324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</row>
    <row r="41" spans="1:203" x14ac:dyDescent="0.25">
      <c r="A41" s="323"/>
      <c r="B41" s="91"/>
      <c r="C41" s="325"/>
      <c r="D41" s="325"/>
      <c r="E41" s="325"/>
      <c r="FV41" s="324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</row>
    <row r="42" spans="1:203" x14ac:dyDescent="0.25">
      <c r="A42" s="323"/>
      <c r="B42" s="91"/>
      <c r="C42" s="325"/>
      <c r="D42" s="325"/>
      <c r="E42" s="325"/>
      <c r="FV42" s="324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</row>
    <row r="43" spans="1:203" x14ac:dyDescent="0.25">
      <c r="A43" s="323"/>
      <c r="B43" s="91"/>
      <c r="C43" s="325"/>
      <c r="D43" s="325"/>
      <c r="E43" s="325"/>
      <c r="FV43" s="324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</row>
    <row r="44" spans="1:203" x14ac:dyDescent="0.25">
      <c r="A44" s="323"/>
      <c r="B44" s="91"/>
      <c r="C44" s="325"/>
      <c r="D44" s="325"/>
      <c r="E44" s="325"/>
      <c r="FV44" s="324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</row>
    <row r="45" spans="1:203" x14ac:dyDescent="0.25">
      <c r="A45" s="323"/>
      <c r="B45" s="91"/>
      <c r="C45" s="325"/>
      <c r="D45" s="325"/>
      <c r="E45" s="325"/>
      <c r="FV45" s="324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</row>
    <row r="46" spans="1:203" x14ac:dyDescent="0.25">
      <c r="A46" s="323"/>
      <c r="B46" s="91"/>
      <c r="C46" s="325"/>
      <c r="D46" s="325"/>
      <c r="E46" s="325"/>
      <c r="FV46" s="324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</row>
    <row r="47" spans="1:203" x14ac:dyDescent="0.25">
      <c r="A47" s="323"/>
      <c r="B47" s="91"/>
      <c r="C47" s="325"/>
      <c r="D47" s="325"/>
      <c r="E47" s="325"/>
      <c r="FV47" s="324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</row>
    <row r="48" spans="1:203" x14ac:dyDescent="0.25">
      <c r="A48" s="323"/>
      <c r="B48" s="91"/>
      <c r="C48" s="325"/>
      <c r="D48" s="325"/>
      <c r="E48" s="325"/>
      <c r="FV48" s="324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</row>
    <row r="49" spans="1:203" x14ac:dyDescent="0.25">
      <c r="A49" s="323"/>
      <c r="B49" s="91"/>
      <c r="C49" s="325"/>
      <c r="D49" s="325"/>
      <c r="E49" s="325"/>
      <c r="FV49" s="324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</row>
    <row r="50" spans="1:203" x14ac:dyDescent="0.25">
      <c r="A50" s="323"/>
      <c r="B50" s="91"/>
      <c r="C50" s="325"/>
      <c r="D50" s="325"/>
      <c r="E50" s="325"/>
      <c r="FV50" s="324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</row>
    <row r="51" spans="1:203" x14ac:dyDescent="0.25">
      <c r="A51" s="323"/>
      <c r="B51" s="91"/>
      <c r="C51" s="325"/>
      <c r="D51" s="325"/>
      <c r="E51" s="325"/>
      <c r="FV51" s="324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  <c r="GS51" s="75"/>
      <c r="GT51" s="75"/>
      <c r="GU51" s="75"/>
    </row>
    <row r="52" spans="1:203" x14ac:dyDescent="0.25">
      <c r="A52" s="323"/>
      <c r="B52" s="91"/>
      <c r="C52" s="325"/>
      <c r="D52" s="325"/>
      <c r="E52" s="325"/>
      <c r="FV52" s="324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</row>
    <row r="53" spans="1:203" x14ac:dyDescent="0.25">
      <c r="A53" s="323"/>
      <c r="B53" s="91"/>
      <c r="C53" s="325"/>
      <c r="D53" s="325"/>
      <c r="E53" s="325"/>
      <c r="FV53" s="324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</row>
    <row r="54" spans="1:203" x14ac:dyDescent="0.25">
      <c r="A54" s="323"/>
      <c r="B54" s="91"/>
      <c r="C54" s="325"/>
      <c r="D54" s="325"/>
      <c r="E54" s="325"/>
      <c r="FV54" s="324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</row>
    <row r="55" spans="1:203" x14ac:dyDescent="0.25">
      <c r="A55" s="323"/>
      <c r="B55" s="91"/>
      <c r="C55" s="325"/>
      <c r="D55" s="325"/>
      <c r="E55" s="325"/>
      <c r="FV55" s="324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</row>
    <row r="56" spans="1:203" x14ac:dyDescent="0.25">
      <c r="A56" s="323"/>
      <c r="B56" s="91"/>
      <c r="C56" s="325"/>
      <c r="D56" s="325"/>
      <c r="E56" s="325"/>
      <c r="FV56" s="324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  <c r="GS56" s="75"/>
      <c r="GT56" s="75"/>
      <c r="GU56" s="75"/>
    </row>
    <row r="57" spans="1:203" x14ac:dyDescent="0.25">
      <c r="A57" s="323"/>
      <c r="B57" s="91"/>
      <c r="C57" s="325"/>
      <c r="D57" s="325"/>
      <c r="E57" s="325"/>
      <c r="FV57" s="324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</row>
    <row r="58" spans="1:203" x14ac:dyDescent="0.25">
      <c r="A58" s="323"/>
      <c r="B58" s="91"/>
      <c r="C58" s="325"/>
      <c r="D58" s="325"/>
      <c r="E58" s="325"/>
      <c r="FV58" s="324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</row>
    <row r="59" spans="1:203" x14ac:dyDescent="0.25">
      <c r="A59" s="323"/>
      <c r="B59" s="91"/>
      <c r="C59" s="325"/>
      <c r="D59" s="325"/>
      <c r="E59" s="325"/>
      <c r="FV59" s="324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</row>
    <row r="60" spans="1:203" x14ac:dyDescent="0.25">
      <c r="A60" s="323"/>
      <c r="B60" s="91"/>
      <c r="C60" s="325"/>
      <c r="D60" s="325"/>
      <c r="E60" s="325"/>
      <c r="FV60" s="324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</row>
    <row r="61" spans="1:203" x14ac:dyDescent="0.25">
      <c r="A61" s="323"/>
      <c r="B61" s="91"/>
      <c r="C61" s="325"/>
      <c r="D61" s="325"/>
      <c r="E61" s="325"/>
      <c r="FV61" s="324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</row>
    <row r="62" spans="1:203" x14ac:dyDescent="0.25">
      <c r="A62" s="323"/>
      <c r="B62" s="91"/>
      <c r="C62" s="325"/>
      <c r="D62" s="325"/>
      <c r="E62" s="325"/>
      <c r="FV62" s="324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</row>
    <row r="63" spans="1:203" x14ac:dyDescent="0.25">
      <c r="A63" s="323"/>
      <c r="B63" s="91"/>
      <c r="C63" s="325"/>
      <c r="D63" s="325"/>
      <c r="E63" s="325"/>
      <c r="FV63" s="324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  <c r="GS63" s="75"/>
      <c r="GT63" s="75"/>
      <c r="GU63" s="75"/>
    </row>
    <row r="64" spans="1:203" x14ac:dyDescent="0.25">
      <c r="A64" s="323"/>
      <c r="B64" s="91"/>
      <c r="C64" s="325"/>
      <c r="D64" s="325"/>
      <c r="E64" s="325"/>
      <c r="FV64" s="324"/>
      <c r="FW64" s="75"/>
      <c r="FX64" s="75"/>
      <c r="FY64" s="75"/>
      <c r="FZ64" s="75"/>
      <c r="GA64" s="75"/>
      <c r="GB64" s="75"/>
      <c r="GC64" s="75"/>
      <c r="GD64" s="75"/>
      <c r="GE64" s="75"/>
      <c r="GF64" s="75"/>
      <c r="GG64" s="75"/>
      <c r="GH64" s="75"/>
      <c r="GI64" s="75"/>
      <c r="GJ64" s="75"/>
      <c r="GK64" s="75"/>
      <c r="GL64" s="75"/>
      <c r="GM64" s="75"/>
      <c r="GN64" s="75"/>
      <c r="GO64" s="75"/>
      <c r="GP64" s="75"/>
      <c r="GQ64" s="75"/>
      <c r="GR64" s="75"/>
      <c r="GS64" s="75"/>
      <c r="GT64" s="75"/>
      <c r="GU64" s="75"/>
    </row>
    <row r="65" spans="1:203" x14ac:dyDescent="0.25">
      <c r="A65" s="323"/>
      <c r="B65" s="91"/>
      <c r="C65" s="325"/>
      <c r="D65" s="325"/>
      <c r="E65" s="325"/>
      <c r="FV65" s="324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  <c r="GS65" s="75"/>
      <c r="GT65" s="75"/>
      <c r="GU65" s="75"/>
    </row>
    <row r="66" spans="1:203" x14ac:dyDescent="0.25">
      <c r="A66" s="323"/>
      <c r="B66" s="91"/>
      <c r="C66" s="325"/>
      <c r="D66" s="325"/>
      <c r="E66" s="325"/>
      <c r="FV66" s="324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</row>
    <row r="67" spans="1:203" x14ac:dyDescent="0.25">
      <c r="A67" s="323"/>
      <c r="B67" s="91"/>
      <c r="C67" s="325"/>
      <c r="D67" s="325"/>
      <c r="E67" s="325"/>
      <c r="FV67" s="324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  <c r="GS67" s="75"/>
      <c r="GT67" s="75"/>
      <c r="GU67" s="75"/>
    </row>
    <row r="68" spans="1:203" x14ac:dyDescent="0.25">
      <c r="A68" s="323"/>
      <c r="B68" s="91"/>
      <c r="C68" s="325"/>
      <c r="D68" s="325"/>
      <c r="E68" s="325"/>
      <c r="FV68" s="324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  <c r="GS68" s="75"/>
      <c r="GT68" s="75"/>
      <c r="GU68" s="75"/>
    </row>
    <row r="69" spans="1:203" x14ac:dyDescent="0.25">
      <c r="A69" s="323"/>
      <c r="B69" s="91"/>
      <c r="C69" s="325"/>
      <c r="D69" s="325"/>
      <c r="E69" s="325"/>
      <c r="FV69" s="324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</row>
    <row r="70" spans="1:203" x14ac:dyDescent="0.25">
      <c r="A70" s="323"/>
      <c r="B70" s="91"/>
      <c r="C70" s="325"/>
      <c r="D70" s="325"/>
      <c r="E70" s="325"/>
      <c r="FV70" s="324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</row>
    <row r="71" spans="1:203" x14ac:dyDescent="0.25">
      <c r="A71" s="323"/>
      <c r="B71" s="91"/>
      <c r="C71" s="325"/>
      <c r="D71" s="325"/>
      <c r="E71" s="325"/>
      <c r="FV71" s="324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</row>
    <row r="72" spans="1:203" x14ac:dyDescent="0.25">
      <c r="A72" s="323"/>
      <c r="B72" s="91"/>
      <c r="C72" s="325"/>
      <c r="D72" s="325"/>
      <c r="E72" s="325"/>
      <c r="FV72" s="324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</row>
    <row r="73" spans="1:203" x14ac:dyDescent="0.25">
      <c r="A73" s="323"/>
      <c r="B73" s="91"/>
      <c r="C73" s="325"/>
      <c r="D73" s="325"/>
      <c r="E73" s="325"/>
      <c r="FV73" s="324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</row>
    <row r="74" spans="1:203" x14ac:dyDescent="0.25">
      <c r="A74" s="323"/>
      <c r="B74" s="91"/>
      <c r="C74" s="325"/>
      <c r="D74" s="325"/>
      <c r="E74" s="325"/>
      <c r="FV74" s="324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</row>
    <row r="75" spans="1:203" x14ac:dyDescent="0.25">
      <c r="A75" s="323"/>
      <c r="B75" s="91"/>
      <c r="C75" s="325"/>
      <c r="D75" s="325"/>
      <c r="E75" s="325"/>
      <c r="FV75" s="324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</row>
    <row r="76" spans="1:203" x14ac:dyDescent="0.25">
      <c r="A76" s="323"/>
      <c r="B76" s="91"/>
      <c r="C76" s="325"/>
      <c r="D76" s="325"/>
      <c r="E76" s="325"/>
      <c r="FV76" s="324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  <c r="GS76" s="75"/>
      <c r="GT76" s="75"/>
      <c r="GU76" s="75"/>
    </row>
    <row r="77" spans="1:203" x14ac:dyDescent="0.25">
      <c r="A77" s="323"/>
      <c r="B77" s="91"/>
      <c r="C77" s="325"/>
      <c r="D77" s="325"/>
      <c r="E77" s="325"/>
      <c r="FV77" s="324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  <c r="GS77" s="75"/>
      <c r="GT77" s="75"/>
      <c r="GU77" s="75"/>
    </row>
    <row r="78" spans="1:203" x14ac:dyDescent="0.25">
      <c r="A78" s="323"/>
      <c r="B78" s="91"/>
      <c r="C78" s="325"/>
      <c r="D78" s="325"/>
      <c r="E78" s="325"/>
      <c r="FV78" s="324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/>
      <c r="GU78" s="75"/>
    </row>
    <row r="79" spans="1:203" x14ac:dyDescent="0.25">
      <c r="A79" s="323"/>
      <c r="B79" s="91"/>
      <c r="C79" s="325"/>
      <c r="D79" s="325"/>
      <c r="E79" s="325"/>
      <c r="FV79" s="324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</row>
    <row r="80" spans="1:203" x14ac:dyDescent="0.25">
      <c r="A80" s="323"/>
      <c r="B80" s="91"/>
      <c r="C80" s="325"/>
      <c r="D80" s="325"/>
      <c r="E80" s="325"/>
      <c r="FV80" s="324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  <c r="GS80" s="75"/>
      <c r="GT80" s="75"/>
      <c r="GU80" s="75"/>
    </row>
    <row r="81" spans="1:203" x14ac:dyDescent="0.25">
      <c r="A81" s="323"/>
      <c r="B81" s="91"/>
      <c r="C81" s="325"/>
      <c r="D81" s="325"/>
      <c r="E81" s="325"/>
      <c r="FV81" s="324"/>
      <c r="FW81" s="75"/>
      <c r="FX81" s="75"/>
      <c r="FY81" s="75"/>
      <c r="FZ81" s="75"/>
      <c r="GA81" s="75"/>
      <c r="GB81" s="75"/>
      <c r="GC81" s="75"/>
      <c r="GD81" s="75"/>
      <c r="GE81" s="75"/>
      <c r="GF81" s="75"/>
      <c r="GG81" s="75"/>
      <c r="GH81" s="75"/>
      <c r="GI81" s="75"/>
      <c r="GJ81" s="75"/>
      <c r="GK81" s="75"/>
      <c r="GL81" s="75"/>
      <c r="GM81" s="75"/>
      <c r="GN81" s="75"/>
      <c r="GO81" s="75"/>
      <c r="GP81" s="75"/>
      <c r="GQ81" s="75"/>
      <c r="GR81" s="75"/>
      <c r="GS81" s="75"/>
      <c r="GT81" s="75"/>
      <c r="GU81" s="75"/>
    </row>
    <row r="82" spans="1:203" x14ac:dyDescent="0.25">
      <c r="A82" s="323"/>
      <c r="B82" s="91"/>
      <c r="C82" s="325"/>
      <c r="D82" s="325"/>
      <c r="E82" s="325"/>
      <c r="FV82" s="324"/>
      <c r="FW82" s="75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5"/>
      <c r="GP82" s="75"/>
      <c r="GQ82" s="75"/>
      <c r="GR82" s="75"/>
      <c r="GS82" s="75"/>
      <c r="GT82" s="75"/>
      <c r="GU82" s="75"/>
    </row>
    <row r="83" spans="1:203" x14ac:dyDescent="0.25">
      <c r="A83" s="323"/>
      <c r="B83" s="91"/>
      <c r="C83" s="325"/>
      <c r="D83" s="325"/>
      <c r="E83" s="325"/>
      <c r="FV83" s="324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  <c r="GS83" s="75"/>
      <c r="GT83" s="75"/>
      <c r="GU83" s="75"/>
    </row>
    <row r="84" spans="1:203" x14ac:dyDescent="0.25">
      <c r="A84" s="323"/>
      <c r="B84" s="91"/>
      <c r="C84" s="325"/>
      <c r="D84" s="325"/>
      <c r="E84" s="325"/>
      <c r="FV84" s="324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  <c r="GS84" s="75"/>
      <c r="GT84" s="75"/>
      <c r="GU84" s="75"/>
    </row>
    <row r="85" spans="1:203" x14ac:dyDescent="0.25">
      <c r="A85" s="323"/>
      <c r="B85" s="91"/>
      <c r="C85" s="325"/>
      <c r="D85" s="325"/>
      <c r="E85" s="325"/>
      <c r="FV85" s="324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</row>
    <row r="86" spans="1:203" x14ac:dyDescent="0.25">
      <c r="A86" s="323"/>
      <c r="B86" s="91"/>
      <c r="C86" s="325"/>
      <c r="D86" s="325"/>
      <c r="E86" s="325"/>
      <c r="FV86" s="324"/>
      <c r="FW86" s="75"/>
      <c r="FX86" s="75"/>
      <c r="FY86" s="75"/>
      <c r="FZ86" s="75"/>
      <c r="GA86" s="75"/>
      <c r="GB86" s="75"/>
      <c r="GC86" s="75"/>
      <c r="GD86" s="75"/>
      <c r="GE86" s="75"/>
      <c r="GF86" s="75"/>
      <c r="GG86" s="75"/>
      <c r="GH86" s="75"/>
      <c r="GI86" s="75"/>
      <c r="GJ86" s="75"/>
      <c r="GK86" s="75"/>
      <c r="GL86" s="75"/>
      <c r="GM86" s="75"/>
      <c r="GN86" s="75"/>
      <c r="GO86" s="75"/>
      <c r="GP86" s="75"/>
      <c r="GQ86" s="75"/>
      <c r="GR86" s="75"/>
      <c r="GS86" s="75"/>
      <c r="GT86" s="75"/>
      <c r="GU86" s="75"/>
    </row>
    <row r="87" spans="1:203" x14ac:dyDescent="0.25">
      <c r="A87" s="323"/>
      <c r="B87" s="91"/>
      <c r="C87" s="325"/>
      <c r="D87" s="325"/>
      <c r="E87" s="325"/>
      <c r="FV87" s="324"/>
      <c r="FW87" s="75"/>
      <c r="FX87" s="75"/>
      <c r="FY87" s="75"/>
      <c r="FZ87" s="75"/>
      <c r="GA87" s="75"/>
      <c r="GB87" s="75"/>
      <c r="GC87" s="75"/>
      <c r="GD87" s="75"/>
      <c r="GE87" s="75"/>
      <c r="GF87" s="75"/>
      <c r="GG87" s="75"/>
      <c r="GH87" s="75"/>
      <c r="GI87" s="75"/>
      <c r="GJ87" s="75"/>
      <c r="GK87" s="75"/>
      <c r="GL87" s="75"/>
      <c r="GM87" s="75"/>
      <c r="GN87" s="75"/>
      <c r="GO87" s="75"/>
      <c r="GP87" s="75"/>
      <c r="GQ87" s="75"/>
      <c r="GR87" s="75"/>
      <c r="GS87" s="75"/>
      <c r="GT87" s="75"/>
      <c r="GU87" s="75"/>
    </row>
    <row r="88" spans="1:203" x14ac:dyDescent="0.25">
      <c r="A88" s="323"/>
      <c r="B88" s="91"/>
      <c r="C88" s="325"/>
      <c r="D88" s="325"/>
      <c r="E88" s="325"/>
      <c r="FV88" s="324"/>
      <c r="FW88" s="75"/>
      <c r="FX88" s="75"/>
      <c r="FY88" s="75"/>
      <c r="FZ88" s="75"/>
      <c r="GA88" s="75"/>
      <c r="GB88" s="75"/>
      <c r="GC88" s="75"/>
      <c r="GD88" s="75"/>
      <c r="GE88" s="75"/>
      <c r="GF88" s="75"/>
      <c r="GG88" s="75"/>
      <c r="GH88" s="75"/>
      <c r="GI88" s="75"/>
      <c r="GJ88" s="75"/>
      <c r="GK88" s="75"/>
      <c r="GL88" s="75"/>
      <c r="GM88" s="75"/>
      <c r="GN88" s="75"/>
      <c r="GO88" s="75"/>
      <c r="GP88" s="75"/>
      <c r="GQ88" s="75"/>
      <c r="GR88" s="75"/>
      <c r="GS88" s="75"/>
      <c r="GT88" s="75"/>
      <c r="GU88" s="75"/>
    </row>
    <row r="89" spans="1:203" x14ac:dyDescent="0.25">
      <c r="A89" s="323"/>
      <c r="B89" s="91"/>
      <c r="C89" s="325"/>
      <c r="D89" s="325"/>
      <c r="E89" s="325"/>
      <c r="FV89" s="324"/>
      <c r="FW89" s="75"/>
      <c r="FX89" s="75"/>
      <c r="FY89" s="75"/>
      <c r="FZ89" s="75"/>
      <c r="GA89" s="75"/>
      <c r="GB89" s="75"/>
      <c r="GC89" s="75"/>
      <c r="GD89" s="75"/>
      <c r="GE89" s="75"/>
      <c r="GF89" s="75"/>
      <c r="GG89" s="75"/>
      <c r="GH89" s="75"/>
      <c r="GI89" s="75"/>
      <c r="GJ89" s="75"/>
      <c r="GK89" s="75"/>
      <c r="GL89" s="75"/>
      <c r="GM89" s="75"/>
      <c r="GN89" s="75"/>
      <c r="GO89" s="75"/>
      <c r="GP89" s="75"/>
      <c r="GQ89" s="75"/>
      <c r="GR89" s="75"/>
      <c r="GS89" s="75"/>
      <c r="GT89" s="75"/>
      <c r="GU89" s="75"/>
    </row>
    <row r="90" spans="1:203" x14ac:dyDescent="0.25">
      <c r="A90" s="323"/>
      <c r="B90" s="91"/>
      <c r="C90" s="325"/>
      <c r="D90" s="325"/>
      <c r="E90" s="325"/>
      <c r="FV90" s="324"/>
      <c r="FW90" s="75"/>
      <c r="FX90" s="75"/>
      <c r="FY90" s="75"/>
      <c r="FZ90" s="75"/>
      <c r="GA90" s="75"/>
      <c r="GB90" s="75"/>
      <c r="GC90" s="75"/>
      <c r="GD90" s="75"/>
      <c r="GE90" s="75"/>
      <c r="GF90" s="75"/>
      <c r="GG90" s="75"/>
      <c r="GH90" s="75"/>
      <c r="GI90" s="75"/>
      <c r="GJ90" s="75"/>
      <c r="GK90" s="75"/>
      <c r="GL90" s="75"/>
      <c r="GM90" s="75"/>
      <c r="GN90" s="75"/>
      <c r="GO90" s="75"/>
      <c r="GP90" s="75"/>
      <c r="GQ90" s="75"/>
      <c r="GR90" s="75"/>
      <c r="GS90" s="75"/>
      <c r="GT90" s="75"/>
      <c r="GU90" s="75"/>
    </row>
    <row r="91" spans="1:203" x14ac:dyDescent="0.25">
      <c r="A91" s="323"/>
      <c r="B91" s="91"/>
      <c r="C91" s="325"/>
      <c r="D91" s="325"/>
      <c r="E91" s="325"/>
      <c r="FV91" s="324"/>
      <c r="FW91" s="75"/>
      <c r="FX91" s="75"/>
      <c r="FY91" s="75"/>
      <c r="FZ91" s="75"/>
      <c r="GA91" s="75"/>
      <c r="GB91" s="75"/>
      <c r="GC91" s="75"/>
      <c r="GD91" s="75"/>
      <c r="GE91" s="75"/>
      <c r="GF91" s="75"/>
      <c r="GG91" s="75"/>
      <c r="GH91" s="75"/>
      <c r="GI91" s="75"/>
      <c r="GJ91" s="75"/>
      <c r="GK91" s="75"/>
      <c r="GL91" s="75"/>
      <c r="GM91" s="75"/>
      <c r="GN91" s="75"/>
      <c r="GO91" s="75"/>
      <c r="GP91" s="75"/>
      <c r="GQ91" s="75"/>
      <c r="GR91" s="75"/>
      <c r="GS91" s="75"/>
      <c r="GT91" s="75"/>
      <c r="GU91" s="75"/>
    </row>
    <row r="92" spans="1:203" x14ac:dyDescent="0.25">
      <c r="A92" s="323"/>
      <c r="B92" s="91"/>
      <c r="C92" s="325"/>
      <c r="D92" s="325"/>
      <c r="E92" s="325"/>
      <c r="FV92" s="324"/>
      <c r="FW92" s="75"/>
      <c r="FX92" s="75"/>
      <c r="FY92" s="75"/>
      <c r="FZ92" s="75"/>
      <c r="GA92" s="75"/>
      <c r="GB92" s="75"/>
      <c r="GC92" s="75"/>
      <c r="GD92" s="75"/>
      <c r="GE92" s="75"/>
      <c r="GF92" s="75"/>
      <c r="GG92" s="75"/>
      <c r="GH92" s="75"/>
      <c r="GI92" s="75"/>
      <c r="GJ92" s="75"/>
      <c r="GK92" s="75"/>
      <c r="GL92" s="75"/>
      <c r="GM92" s="75"/>
      <c r="GN92" s="75"/>
      <c r="GO92" s="75"/>
      <c r="GP92" s="75"/>
      <c r="GQ92" s="75"/>
      <c r="GR92" s="75"/>
      <c r="GS92" s="75"/>
      <c r="GT92" s="75"/>
      <c r="GU92" s="75"/>
    </row>
    <row r="93" spans="1:203" x14ac:dyDescent="0.25">
      <c r="A93" s="323"/>
      <c r="B93" s="91"/>
      <c r="C93" s="325"/>
      <c r="D93" s="325"/>
      <c r="E93" s="325"/>
      <c r="FV93" s="324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</row>
    <row r="94" spans="1:203" x14ac:dyDescent="0.25">
      <c r="A94" s="323"/>
      <c r="B94" s="91"/>
      <c r="C94" s="325"/>
      <c r="D94" s="325"/>
      <c r="E94" s="325"/>
      <c r="FV94" s="324"/>
      <c r="FW94" s="75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5"/>
      <c r="GI94" s="75"/>
      <c r="GJ94" s="75"/>
      <c r="GK94" s="75"/>
      <c r="GL94" s="75"/>
      <c r="GM94" s="75"/>
      <c r="GN94" s="75"/>
      <c r="GO94" s="75"/>
      <c r="GP94" s="75"/>
      <c r="GQ94" s="75"/>
      <c r="GR94" s="75"/>
      <c r="GS94" s="75"/>
      <c r="GT94" s="75"/>
      <c r="GU94" s="75"/>
    </row>
    <row r="95" spans="1:203" x14ac:dyDescent="0.25">
      <c r="A95" s="323"/>
      <c r="B95" s="91"/>
      <c r="C95" s="325"/>
      <c r="D95" s="325"/>
      <c r="E95" s="325"/>
      <c r="FV95" s="324"/>
      <c r="FW95" s="75"/>
      <c r="FX95" s="75"/>
      <c r="FY95" s="75"/>
      <c r="FZ95" s="75"/>
      <c r="GA95" s="75"/>
      <c r="GB95" s="75"/>
      <c r="GC95" s="75"/>
      <c r="GD95" s="75"/>
      <c r="GE95" s="75"/>
      <c r="GF95" s="75"/>
      <c r="GG95" s="75"/>
      <c r="GH95" s="75"/>
      <c r="GI95" s="75"/>
      <c r="GJ95" s="75"/>
      <c r="GK95" s="75"/>
      <c r="GL95" s="75"/>
      <c r="GM95" s="75"/>
      <c r="GN95" s="75"/>
      <c r="GO95" s="75"/>
      <c r="GP95" s="75"/>
      <c r="GQ95" s="75"/>
      <c r="GR95" s="75"/>
      <c r="GS95" s="75"/>
      <c r="GT95" s="75"/>
      <c r="GU95" s="75"/>
    </row>
    <row r="96" spans="1:203" x14ac:dyDescent="0.25">
      <c r="A96" s="323"/>
      <c r="B96" s="91"/>
      <c r="C96" s="325"/>
      <c r="D96" s="325"/>
      <c r="E96" s="325"/>
      <c r="FV96" s="324"/>
      <c r="FW96" s="75"/>
      <c r="FX96" s="75"/>
      <c r="FY96" s="75"/>
      <c r="FZ96" s="75"/>
      <c r="GA96" s="75"/>
      <c r="GB96" s="75"/>
      <c r="GC96" s="75"/>
      <c r="GD96" s="75"/>
      <c r="GE96" s="75"/>
      <c r="GF96" s="75"/>
      <c r="GG96" s="75"/>
      <c r="GH96" s="75"/>
      <c r="GI96" s="75"/>
      <c r="GJ96" s="75"/>
      <c r="GK96" s="75"/>
      <c r="GL96" s="75"/>
      <c r="GM96" s="75"/>
      <c r="GN96" s="75"/>
      <c r="GO96" s="75"/>
      <c r="GP96" s="75"/>
      <c r="GQ96" s="75"/>
      <c r="GR96" s="75"/>
      <c r="GS96" s="75"/>
      <c r="GT96" s="75"/>
      <c r="GU96" s="75"/>
    </row>
    <row r="97" spans="1:203" x14ac:dyDescent="0.25">
      <c r="A97" s="323"/>
      <c r="B97" s="91"/>
      <c r="C97" s="325"/>
      <c r="D97" s="325"/>
      <c r="E97" s="325"/>
      <c r="FV97" s="324"/>
      <c r="FW97" s="75"/>
      <c r="FX97" s="75"/>
      <c r="FY97" s="75"/>
      <c r="FZ97" s="75"/>
      <c r="GA97" s="75"/>
      <c r="GB97" s="75"/>
      <c r="GC97" s="75"/>
      <c r="GD97" s="75"/>
      <c r="GE97" s="75"/>
      <c r="GF97" s="75"/>
      <c r="GG97" s="75"/>
      <c r="GH97" s="75"/>
      <c r="GI97" s="75"/>
      <c r="GJ97" s="75"/>
      <c r="GK97" s="75"/>
      <c r="GL97" s="75"/>
      <c r="GM97" s="75"/>
      <c r="GN97" s="75"/>
      <c r="GO97" s="75"/>
      <c r="GP97" s="75"/>
      <c r="GQ97" s="75"/>
      <c r="GR97" s="75"/>
      <c r="GS97" s="75"/>
      <c r="GT97" s="75"/>
      <c r="GU97" s="75"/>
    </row>
    <row r="98" spans="1:203" x14ac:dyDescent="0.25">
      <c r="A98" s="323"/>
      <c r="B98" s="91"/>
      <c r="C98" s="325"/>
      <c r="D98" s="325"/>
      <c r="E98" s="325"/>
      <c r="FV98" s="324"/>
      <c r="FW98" s="75"/>
      <c r="FX98" s="75"/>
      <c r="FY98" s="75"/>
      <c r="FZ98" s="75"/>
      <c r="GA98" s="75"/>
      <c r="GB98" s="75"/>
      <c r="GC98" s="75"/>
      <c r="GD98" s="75"/>
      <c r="GE98" s="75"/>
      <c r="GF98" s="75"/>
      <c r="GG98" s="75"/>
      <c r="GH98" s="75"/>
      <c r="GI98" s="75"/>
      <c r="GJ98" s="75"/>
      <c r="GK98" s="75"/>
      <c r="GL98" s="75"/>
      <c r="GM98" s="75"/>
      <c r="GN98" s="75"/>
      <c r="GO98" s="75"/>
      <c r="GP98" s="75"/>
      <c r="GQ98" s="75"/>
      <c r="GR98" s="75"/>
      <c r="GS98" s="75"/>
      <c r="GT98" s="75"/>
      <c r="GU98" s="75"/>
    </row>
    <row r="99" spans="1:203" x14ac:dyDescent="0.25">
      <c r="A99" s="323"/>
      <c r="B99" s="91"/>
      <c r="C99" s="325"/>
      <c r="D99" s="325"/>
      <c r="E99" s="325"/>
      <c r="FV99" s="324"/>
      <c r="FW99" s="75"/>
      <c r="FX99" s="75"/>
      <c r="FY99" s="75"/>
      <c r="FZ99" s="75"/>
      <c r="GA99" s="75"/>
      <c r="GB99" s="75"/>
      <c r="GC99" s="75"/>
      <c r="GD99" s="75"/>
      <c r="GE99" s="75"/>
      <c r="GF99" s="75"/>
      <c r="GG99" s="75"/>
      <c r="GH99" s="75"/>
      <c r="GI99" s="75"/>
      <c r="GJ99" s="75"/>
      <c r="GK99" s="75"/>
      <c r="GL99" s="75"/>
      <c r="GM99" s="75"/>
      <c r="GN99" s="75"/>
      <c r="GO99" s="75"/>
      <c r="GP99" s="75"/>
      <c r="GQ99" s="75"/>
      <c r="GR99" s="75"/>
      <c r="GS99" s="75"/>
      <c r="GT99" s="75"/>
      <c r="GU99" s="75"/>
    </row>
    <row r="100" spans="1:203" x14ac:dyDescent="0.25">
      <c r="A100" s="323"/>
      <c r="B100" s="91"/>
      <c r="C100" s="325"/>
      <c r="D100" s="325"/>
      <c r="E100" s="325"/>
      <c r="FV100" s="324"/>
      <c r="FW100" s="75"/>
      <c r="FX100" s="75"/>
      <c r="FY100" s="75"/>
      <c r="FZ100" s="75"/>
      <c r="GA100" s="75"/>
      <c r="GB100" s="75"/>
      <c r="GC100" s="75"/>
      <c r="GD100" s="75"/>
      <c r="GE100" s="75"/>
      <c r="GF100" s="75"/>
      <c r="GG100" s="75"/>
      <c r="GH100" s="75"/>
      <c r="GI100" s="75"/>
      <c r="GJ100" s="75"/>
      <c r="GK100" s="75"/>
      <c r="GL100" s="75"/>
      <c r="GM100" s="75"/>
      <c r="GN100" s="75"/>
      <c r="GO100" s="75"/>
      <c r="GP100" s="75"/>
      <c r="GQ100" s="75"/>
      <c r="GR100" s="75"/>
      <c r="GS100" s="75"/>
      <c r="GT100" s="75"/>
      <c r="GU100" s="75"/>
    </row>
    <row r="101" spans="1:203" x14ac:dyDescent="0.25">
      <c r="A101" s="323"/>
      <c r="B101" s="91"/>
      <c r="C101" s="325"/>
      <c r="D101" s="325"/>
      <c r="E101" s="325"/>
      <c r="FV101" s="324"/>
      <c r="FW101" s="75"/>
      <c r="FX101" s="75"/>
      <c r="FY101" s="75"/>
      <c r="FZ101" s="75"/>
      <c r="GA101" s="75"/>
      <c r="GB101" s="75"/>
      <c r="GC101" s="75"/>
      <c r="GD101" s="75"/>
      <c r="GE101" s="75"/>
      <c r="GF101" s="75"/>
      <c r="GG101" s="75"/>
      <c r="GH101" s="75"/>
      <c r="GI101" s="75"/>
      <c r="GJ101" s="75"/>
      <c r="GK101" s="75"/>
      <c r="GL101" s="75"/>
      <c r="GM101" s="75"/>
      <c r="GN101" s="75"/>
      <c r="GO101" s="75"/>
      <c r="GP101" s="75"/>
      <c r="GQ101" s="75"/>
      <c r="GR101" s="75"/>
      <c r="GS101" s="75"/>
      <c r="GT101" s="75"/>
      <c r="GU101" s="75"/>
    </row>
    <row r="102" spans="1:203" x14ac:dyDescent="0.25">
      <c r="A102" s="323"/>
      <c r="B102" s="91"/>
      <c r="C102" s="325"/>
      <c r="D102" s="325"/>
      <c r="E102" s="325"/>
      <c r="FV102" s="324"/>
      <c r="FW102" s="75"/>
      <c r="FX102" s="75"/>
      <c r="FY102" s="75"/>
      <c r="FZ102" s="75"/>
      <c r="GA102" s="75"/>
      <c r="GB102" s="75"/>
      <c r="GC102" s="75"/>
      <c r="GD102" s="75"/>
      <c r="GE102" s="75"/>
      <c r="GF102" s="75"/>
      <c r="GG102" s="75"/>
      <c r="GH102" s="75"/>
      <c r="GI102" s="75"/>
      <c r="GJ102" s="75"/>
      <c r="GK102" s="75"/>
      <c r="GL102" s="75"/>
      <c r="GM102" s="75"/>
      <c r="GN102" s="75"/>
      <c r="GO102" s="75"/>
      <c r="GP102" s="75"/>
      <c r="GQ102" s="75"/>
      <c r="GR102" s="75"/>
      <c r="GS102" s="75"/>
      <c r="GT102" s="75"/>
      <c r="GU102" s="75"/>
    </row>
    <row r="103" spans="1:203" x14ac:dyDescent="0.25">
      <c r="A103" s="323"/>
      <c r="B103" s="91"/>
      <c r="C103" s="325"/>
      <c r="D103" s="325"/>
      <c r="E103" s="325"/>
      <c r="FV103" s="324"/>
      <c r="FW103" s="75"/>
      <c r="FX103" s="75"/>
      <c r="FY103" s="75"/>
      <c r="FZ103" s="75"/>
      <c r="GA103" s="75"/>
      <c r="GB103" s="75"/>
      <c r="GC103" s="75"/>
      <c r="GD103" s="75"/>
      <c r="GE103" s="75"/>
      <c r="GF103" s="75"/>
      <c r="GG103" s="75"/>
      <c r="GH103" s="75"/>
      <c r="GI103" s="75"/>
      <c r="GJ103" s="75"/>
      <c r="GK103" s="75"/>
      <c r="GL103" s="75"/>
      <c r="GM103" s="75"/>
      <c r="GN103" s="75"/>
      <c r="GO103" s="75"/>
      <c r="GP103" s="75"/>
      <c r="GQ103" s="75"/>
      <c r="GR103" s="75"/>
      <c r="GS103" s="75"/>
      <c r="GT103" s="75"/>
      <c r="GU103" s="75"/>
    </row>
    <row r="104" spans="1:203" x14ac:dyDescent="0.25">
      <c r="A104" s="323"/>
      <c r="B104" s="91"/>
      <c r="C104" s="325"/>
      <c r="D104" s="325"/>
      <c r="E104" s="325"/>
      <c r="FV104" s="324"/>
      <c r="FW104" s="75"/>
      <c r="FX104" s="75"/>
      <c r="FY104" s="75"/>
      <c r="FZ104" s="75"/>
      <c r="GA104" s="75"/>
      <c r="GB104" s="75"/>
      <c r="GC104" s="75"/>
      <c r="GD104" s="75"/>
      <c r="GE104" s="75"/>
      <c r="GF104" s="75"/>
      <c r="GG104" s="75"/>
      <c r="GH104" s="75"/>
      <c r="GI104" s="75"/>
      <c r="GJ104" s="75"/>
      <c r="GK104" s="75"/>
      <c r="GL104" s="75"/>
      <c r="GM104" s="75"/>
      <c r="GN104" s="75"/>
      <c r="GO104" s="75"/>
      <c r="GP104" s="75"/>
      <c r="GQ104" s="75"/>
      <c r="GR104" s="75"/>
      <c r="GS104" s="75"/>
      <c r="GT104" s="75"/>
      <c r="GU104" s="75"/>
    </row>
    <row r="105" spans="1:203" x14ac:dyDescent="0.25">
      <c r="A105" s="323"/>
      <c r="B105" s="91"/>
      <c r="C105" s="325"/>
      <c r="D105" s="325"/>
      <c r="E105" s="325"/>
      <c r="FV105" s="324"/>
      <c r="FW105" s="75"/>
      <c r="FX105" s="75"/>
      <c r="FY105" s="75"/>
      <c r="FZ105" s="75"/>
      <c r="GA105" s="75"/>
      <c r="GB105" s="75"/>
      <c r="GC105" s="75"/>
      <c r="GD105" s="75"/>
      <c r="GE105" s="75"/>
      <c r="GF105" s="75"/>
      <c r="GG105" s="75"/>
      <c r="GH105" s="75"/>
      <c r="GI105" s="75"/>
      <c r="GJ105" s="75"/>
      <c r="GK105" s="75"/>
      <c r="GL105" s="75"/>
      <c r="GM105" s="75"/>
      <c r="GN105" s="75"/>
      <c r="GO105" s="75"/>
      <c r="GP105" s="75"/>
      <c r="GQ105" s="75"/>
      <c r="GR105" s="75"/>
      <c r="GS105" s="75"/>
      <c r="GT105" s="75"/>
      <c r="GU105" s="75"/>
    </row>
    <row r="106" spans="1:203" x14ac:dyDescent="0.25">
      <c r="A106" s="323"/>
      <c r="B106" s="91"/>
      <c r="C106" s="325"/>
      <c r="D106" s="325"/>
      <c r="E106" s="325"/>
      <c r="FV106" s="324"/>
      <c r="FW106" s="75"/>
      <c r="FX106" s="75"/>
      <c r="FY106" s="75"/>
      <c r="FZ106" s="75"/>
      <c r="GA106" s="75"/>
      <c r="GB106" s="75"/>
      <c r="GC106" s="75"/>
      <c r="GD106" s="75"/>
      <c r="GE106" s="75"/>
      <c r="GF106" s="75"/>
      <c r="GG106" s="75"/>
      <c r="GH106" s="75"/>
      <c r="GI106" s="75"/>
      <c r="GJ106" s="75"/>
      <c r="GK106" s="75"/>
      <c r="GL106" s="75"/>
      <c r="GM106" s="75"/>
      <c r="GN106" s="75"/>
      <c r="GO106" s="75"/>
      <c r="GP106" s="75"/>
      <c r="GQ106" s="75"/>
      <c r="GR106" s="75"/>
      <c r="GS106" s="75"/>
      <c r="GT106" s="75"/>
      <c r="GU106" s="75"/>
    </row>
    <row r="107" spans="1:203" x14ac:dyDescent="0.25">
      <c r="A107" s="323"/>
      <c r="B107" s="91"/>
      <c r="C107" s="325"/>
      <c r="D107" s="325"/>
      <c r="E107" s="325"/>
      <c r="FV107" s="324"/>
      <c r="FW107" s="75"/>
      <c r="FX107" s="75"/>
      <c r="FY107" s="75"/>
      <c r="FZ107" s="75"/>
      <c r="GA107" s="75"/>
      <c r="GB107" s="75"/>
      <c r="GC107" s="75"/>
      <c r="GD107" s="75"/>
      <c r="GE107" s="75"/>
      <c r="GF107" s="75"/>
      <c r="GG107" s="75"/>
      <c r="GH107" s="75"/>
      <c r="GI107" s="75"/>
      <c r="GJ107" s="75"/>
      <c r="GK107" s="75"/>
      <c r="GL107" s="75"/>
      <c r="GM107" s="75"/>
      <c r="GN107" s="75"/>
      <c r="GO107" s="75"/>
      <c r="GP107" s="75"/>
      <c r="GQ107" s="75"/>
      <c r="GR107" s="75"/>
      <c r="GS107" s="75"/>
      <c r="GT107" s="75"/>
      <c r="GU107" s="75"/>
    </row>
    <row r="108" spans="1:203" x14ac:dyDescent="0.25">
      <c r="A108" s="323"/>
      <c r="B108" s="91"/>
      <c r="C108" s="325"/>
      <c r="D108" s="325"/>
      <c r="E108" s="325"/>
      <c r="FV108" s="324"/>
      <c r="FW108" s="75"/>
      <c r="FX108" s="75"/>
      <c r="FY108" s="75"/>
      <c r="FZ108" s="75"/>
      <c r="GA108" s="75"/>
      <c r="GB108" s="75"/>
      <c r="GC108" s="75"/>
      <c r="GD108" s="75"/>
      <c r="GE108" s="75"/>
      <c r="GF108" s="75"/>
      <c r="GG108" s="75"/>
      <c r="GH108" s="75"/>
      <c r="GI108" s="75"/>
      <c r="GJ108" s="75"/>
      <c r="GK108" s="75"/>
      <c r="GL108" s="75"/>
      <c r="GM108" s="75"/>
      <c r="GN108" s="75"/>
      <c r="GO108" s="75"/>
      <c r="GP108" s="75"/>
      <c r="GQ108" s="75"/>
      <c r="GR108" s="75"/>
      <c r="GS108" s="75"/>
      <c r="GT108" s="75"/>
      <c r="GU108" s="75"/>
    </row>
    <row r="109" spans="1:203" x14ac:dyDescent="0.25">
      <c r="A109" s="323"/>
      <c r="B109" s="91"/>
      <c r="C109" s="325"/>
      <c r="D109" s="325"/>
      <c r="E109" s="325"/>
      <c r="FV109" s="324"/>
      <c r="FW109" s="75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5"/>
      <c r="GI109" s="75"/>
      <c r="GJ109" s="75"/>
      <c r="GK109" s="75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</row>
    <row r="110" spans="1:203" x14ac:dyDescent="0.25">
      <c r="A110" s="323"/>
      <c r="B110" s="91"/>
      <c r="C110" s="325"/>
      <c r="D110" s="325"/>
      <c r="E110" s="325"/>
      <c r="FV110" s="324"/>
      <c r="FW110" s="75"/>
      <c r="FX110" s="75"/>
      <c r="FY110" s="75"/>
      <c r="FZ110" s="75"/>
      <c r="GA110" s="75"/>
      <c r="GB110" s="75"/>
      <c r="GC110" s="75"/>
      <c r="GD110" s="75"/>
      <c r="GE110" s="75"/>
      <c r="GF110" s="75"/>
      <c r="GG110" s="75"/>
      <c r="GH110" s="75"/>
      <c r="GI110" s="75"/>
      <c r="GJ110" s="75"/>
      <c r="GK110" s="75"/>
      <c r="GL110" s="75"/>
      <c r="GM110" s="75"/>
      <c r="GN110" s="75"/>
      <c r="GO110" s="75"/>
      <c r="GP110" s="75"/>
      <c r="GQ110" s="75"/>
      <c r="GR110" s="75"/>
      <c r="GS110" s="75"/>
      <c r="GT110" s="75"/>
      <c r="GU110" s="75"/>
    </row>
    <row r="111" spans="1:203" x14ac:dyDescent="0.25">
      <c r="A111" s="323"/>
      <c r="B111" s="91"/>
      <c r="C111" s="325"/>
      <c r="D111" s="325"/>
      <c r="E111" s="325"/>
      <c r="FV111" s="324"/>
      <c r="FW111" s="75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  <c r="GH111" s="75"/>
      <c r="GI111" s="75"/>
      <c r="GJ111" s="75"/>
      <c r="GK111" s="75"/>
      <c r="GL111" s="75"/>
      <c r="GM111" s="75"/>
      <c r="GN111" s="75"/>
      <c r="GO111" s="75"/>
      <c r="GP111" s="75"/>
      <c r="GQ111" s="75"/>
      <c r="GR111" s="75"/>
      <c r="GS111" s="75"/>
      <c r="GT111" s="75"/>
      <c r="GU111" s="75"/>
    </row>
    <row r="112" spans="1:203" x14ac:dyDescent="0.25">
      <c r="A112" s="323"/>
      <c r="B112" s="91"/>
      <c r="C112" s="325"/>
      <c r="D112" s="325"/>
      <c r="E112" s="325"/>
      <c r="FV112" s="324"/>
      <c r="FW112" s="75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5"/>
      <c r="GI112" s="75"/>
      <c r="GJ112" s="75"/>
      <c r="GK112" s="75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</row>
    <row r="113" spans="1:203" x14ac:dyDescent="0.25">
      <c r="A113" s="323"/>
      <c r="B113" s="91"/>
      <c r="C113" s="325"/>
      <c r="D113" s="325"/>
      <c r="E113" s="325"/>
      <c r="FV113" s="324"/>
      <c r="FW113" s="75"/>
      <c r="FX113" s="75"/>
      <c r="FY113" s="75"/>
      <c r="FZ113" s="75"/>
      <c r="GA113" s="75"/>
      <c r="GB113" s="75"/>
      <c r="GC113" s="75"/>
      <c r="GD113" s="75"/>
      <c r="GE113" s="75"/>
      <c r="GF113" s="75"/>
      <c r="GG113" s="75"/>
      <c r="GH113" s="75"/>
      <c r="GI113" s="75"/>
      <c r="GJ113" s="75"/>
      <c r="GK113" s="75"/>
      <c r="GL113" s="75"/>
      <c r="GM113" s="75"/>
      <c r="GN113" s="75"/>
      <c r="GO113" s="75"/>
      <c r="GP113" s="75"/>
      <c r="GQ113" s="75"/>
      <c r="GR113" s="75"/>
      <c r="GS113" s="75"/>
      <c r="GT113" s="75"/>
      <c r="GU113" s="75"/>
    </row>
    <row r="114" spans="1:203" x14ac:dyDescent="0.25">
      <c r="A114" s="323"/>
      <c r="B114" s="91"/>
      <c r="C114" s="325"/>
      <c r="D114" s="325"/>
      <c r="E114" s="325"/>
      <c r="FV114" s="324"/>
      <c r="FW114" s="75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5"/>
      <c r="GI114" s="75"/>
      <c r="GJ114" s="75"/>
      <c r="GK114" s="75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</row>
    <row r="115" spans="1:203" x14ac:dyDescent="0.25">
      <c r="A115" s="323"/>
      <c r="B115" s="91"/>
      <c r="C115" s="325"/>
      <c r="D115" s="325"/>
      <c r="E115" s="325"/>
      <c r="FV115" s="324"/>
      <c r="FW115" s="75"/>
      <c r="FX115" s="75"/>
      <c r="FY115" s="75"/>
      <c r="FZ115" s="75"/>
      <c r="GA115" s="75"/>
      <c r="GB115" s="75"/>
      <c r="GC115" s="75"/>
      <c r="GD115" s="75"/>
      <c r="GE115" s="75"/>
      <c r="GF115" s="75"/>
      <c r="GG115" s="75"/>
      <c r="GH115" s="75"/>
      <c r="GI115" s="75"/>
      <c r="GJ115" s="75"/>
      <c r="GK115" s="75"/>
      <c r="GL115" s="75"/>
      <c r="GM115" s="75"/>
      <c r="GN115" s="75"/>
      <c r="GO115" s="75"/>
      <c r="GP115" s="75"/>
      <c r="GQ115" s="75"/>
      <c r="GR115" s="75"/>
      <c r="GS115" s="75"/>
      <c r="GT115" s="75"/>
      <c r="GU115" s="75"/>
    </row>
    <row r="116" spans="1:203" x14ac:dyDescent="0.25">
      <c r="A116" s="323"/>
      <c r="B116" s="91"/>
      <c r="C116" s="325"/>
      <c r="D116" s="325"/>
      <c r="E116" s="325"/>
      <c r="FV116" s="324"/>
      <c r="FW116" s="75"/>
      <c r="FX116" s="75"/>
      <c r="FY116" s="75"/>
      <c r="FZ116" s="75"/>
      <c r="GA116" s="75"/>
      <c r="GB116" s="75"/>
      <c r="GC116" s="75"/>
      <c r="GD116" s="75"/>
      <c r="GE116" s="75"/>
      <c r="GF116" s="75"/>
      <c r="GG116" s="75"/>
      <c r="GH116" s="75"/>
      <c r="GI116" s="75"/>
      <c r="GJ116" s="75"/>
      <c r="GK116" s="75"/>
      <c r="GL116" s="75"/>
      <c r="GM116" s="75"/>
      <c r="GN116" s="75"/>
      <c r="GO116" s="75"/>
      <c r="GP116" s="75"/>
      <c r="GQ116" s="75"/>
      <c r="GR116" s="75"/>
      <c r="GS116" s="75"/>
      <c r="GT116" s="75"/>
      <c r="GU116" s="75"/>
    </row>
    <row r="117" spans="1:203" x14ac:dyDescent="0.25">
      <c r="A117" s="323"/>
      <c r="B117" s="91"/>
      <c r="C117" s="325"/>
      <c r="D117" s="325"/>
      <c r="E117" s="325"/>
      <c r="FV117" s="324"/>
      <c r="FW117" s="75"/>
      <c r="FX117" s="75"/>
      <c r="FY117" s="75"/>
      <c r="FZ117" s="75"/>
      <c r="GA117" s="75"/>
      <c r="GB117" s="75"/>
      <c r="GC117" s="75"/>
      <c r="GD117" s="75"/>
      <c r="GE117" s="75"/>
      <c r="GF117" s="75"/>
      <c r="GG117" s="75"/>
      <c r="GH117" s="75"/>
      <c r="GI117" s="75"/>
      <c r="GJ117" s="75"/>
      <c r="GK117" s="75"/>
      <c r="GL117" s="75"/>
      <c r="GM117" s="75"/>
      <c r="GN117" s="75"/>
      <c r="GO117" s="75"/>
      <c r="GP117" s="75"/>
      <c r="GQ117" s="75"/>
      <c r="GR117" s="75"/>
      <c r="GS117" s="75"/>
      <c r="GT117" s="75"/>
      <c r="GU117" s="75"/>
    </row>
    <row r="118" spans="1:203" x14ac:dyDescent="0.25">
      <c r="A118" s="323"/>
      <c r="B118" s="91"/>
      <c r="C118" s="325"/>
      <c r="D118" s="325"/>
      <c r="E118" s="325"/>
      <c r="FV118" s="324"/>
      <c r="FW118" s="75"/>
      <c r="FX118" s="75"/>
      <c r="FY118" s="75"/>
      <c r="FZ118" s="75"/>
      <c r="GA118" s="75"/>
      <c r="GB118" s="75"/>
      <c r="GC118" s="75"/>
      <c r="GD118" s="75"/>
      <c r="GE118" s="75"/>
      <c r="GF118" s="75"/>
      <c r="GG118" s="75"/>
      <c r="GH118" s="75"/>
      <c r="GI118" s="75"/>
      <c r="GJ118" s="75"/>
      <c r="GK118" s="75"/>
      <c r="GL118" s="75"/>
      <c r="GM118" s="75"/>
      <c r="GN118" s="75"/>
      <c r="GO118" s="75"/>
      <c r="GP118" s="75"/>
      <c r="GQ118" s="75"/>
      <c r="GR118" s="75"/>
      <c r="GS118" s="75"/>
      <c r="GT118" s="75"/>
      <c r="GU118" s="75"/>
    </row>
    <row r="119" spans="1:203" x14ac:dyDescent="0.25">
      <c r="A119" s="323"/>
      <c r="B119" s="91"/>
      <c r="C119" s="325"/>
      <c r="D119" s="325"/>
      <c r="E119" s="325"/>
      <c r="FV119" s="324"/>
      <c r="FW119" s="75"/>
      <c r="FX119" s="75"/>
      <c r="FY119" s="75"/>
      <c r="FZ119" s="75"/>
      <c r="GA119" s="75"/>
      <c r="GB119" s="75"/>
      <c r="GC119" s="75"/>
      <c r="GD119" s="75"/>
      <c r="GE119" s="75"/>
      <c r="GF119" s="75"/>
      <c r="GG119" s="75"/>
      <c r="GH119" s="75"/>
      <c r="GI119" s="75"/>
      <c r="GJ119" s="75"/>
      <c r="GK119" s="75"/>
      <c r="GL119" s="75"/>
      <c r="GM119" s="75"/>
      <c r="GN119" s="75"/>
      <c r="GO119" s="75"/>
      <c r="GP119" s="75"/>
      <c r="GQ119" s="75"/>
      <c r="GR119" s="75"/>
      <c r="GS119" s="75"/>
      <c r="GT119" s="75"/>
      <c r="GU119" s="75"/>
    </row>
    <row r="120" spans="1:203" x14ac:dyDescent="0.25">
      <c r="A120" s="323"/>
      <c r="B120" s="91"/>
      <c r="C120" s="325"/>
      <c r="D120" s="325"/>
      <c r="E120" s="325"/>
      <c r="FV120" s="324"/>
      <c r="FW120" s="75"/>
      <c r="FX120" s="75"/>
      <c r="FY120" s="75"/>
      <c r="FZ120" s="75"/>
      <c r="GA120" s="75"/>
      <c r="GB120" s="75"/>
      <c r="GC120" s="75"/>
      <c r="GD120" s="75"/>
      <c r="GE120" s="75"/>
      <c r="GF120" s="75"/>
      <c r="GG120" s="75"/>
      <c r="GH120" s="75"/>
      <c r="GI120" s="75"/>
      <c r="GJ120" s="75"/>
      <c r="GK120" s="75"/>
      <c r="GL120" s="75"/>
      <c r="GM120" s="75"/>
      <c r="GN120" s="75"/>
      <c r="GO120" s="75"/>
      <c r="GP120" s="75"/>
      <c r="GQ120" s="75"/>
      <c r="GR120" s="75"/>
      <c r="GS120" s="75"/>
      <c r="GT120" s="75"/>
      <c r="GU120" s="75"/>
    </row>
    <row r="121" spans="1:203" x14ac:dyDescent="0.25">
      <c r="A121" s="323"/>
      <c r="B121" s="91"/>
      <c r="C121" s="325"/>
      <c r="D121" s="325"/>
      <c r="E121" s="325"/>
      <c r="FV121" s="324"/>
      <c r="FW121" s="75"/>
      <c r="FX121" s="75"/>
      <c r="FY121" s="75"/>
      <c r="FZ121" s="75"/>
      <c r="GA121" s="75"/>
      <c r="GB121" s="75"/>
      <c r="GC121" s="75"/>
      <c r="GD121" s="75"/>
      <c r="GE121" s="75"/>
      <c r="GF121" s="75"/>
      <c r="GG121" s="75"/>
      <c r="GH121" s="75"/>
      <c r="GI121" s="75"/>
      <c r="GJ121" s="75"/>
      <c r="GK121" s="75"/>
      <c r="GL121" s="75"/>
      <c r="GM121" s="75"/>
      <c r="GN121" s="75"/>
      <c r="GO121" s="75"/>
      <c r="GP121" s="75"/>
      <c r="GQ121" s="75"/>
      <c r="GR121" s="75"/>
      <c r="GS121" s="75"/>
      <c r="GT121" s="75"/>
      <c r="GU121" s="75"/>
    </row>
    <row r="122" spans="1:203" x14ac:dyDescent="0.25">
      <c r="A122" s="323"/>
      <c r="B122" s="91"/>
      <c r="C122" s="325"/>
      <c r="D122" s="325"/>
      <c r="E122" s="325"/>
      <c r="FV122" s="324"/>
      <c r="FW122" s="75"/>
      <c r="FX122" s="75"/>
      <c r="FY122" s="75"/>
      <c r="FZ122" s="75"/>
      <c r="GA122" s="75"/>
      <c r="GB122" s="75"/>
      <c r="GC122" s="75"/>
      <c r="GD122" s="75"/>
      <c r="GE122" s="75"/>
      <c r="GF122" s="75"/>
      <c r="GG122" s="75"/>
      <c r="GH122" s="75"/>
      <c r="GI122" s="75"/>
      <c r="GJ122" s="75"/>
      <c r="GK122" s="75"/>
      <c r="GL122" s="75"/>
      <c r="GM122" s="75"/>
      <c r="GN122" s="75"/>
      <c r="GO122" s="75"/>
      <c r="GP122" s="75"/>
      <c r="GQ122" s="75"/>
      <c r="GR122" s="75"/>
      <c r="GS122" s="75"/>
      <c r="GT122" s="75"/>
      <c r="GU122" s="75"/>
    </row>
    <row r="123" spans="1:203" x14ac:dyDescent="0.25">
      <c r="A123" s="323"/>
      <c r="B123" s="91"/>
      <c r="C123" s="325"/>
      <c r="D123" s="325"/>
      <c r="E123" s="325"/>
      <c r="FV123" s="324"/>
      <c r="FW123" s="75"/>
      <c r="FX123" s="75"/>
      <c r="FY123" s="75"/>
      <c r="FZ123" s="75"/>
      <c r="GA123" s="75"/>
      <c r="GB123" s="75"/>
      <c r="GC123" s="75"/>
      <c r="GD123" s="75"/>
      <c r="GE123" s="75"/>
      <c r="GF123" s="75"/>
      <c r="GG123" s="75"/>
      <c r="GH123" s="75"/>
      <c r="GI123" s="75"/>
      <c r="GJ123" s="75"/>
      <c r="GK123" s="75"/>
      <c r="GL123" s="75"/>
      <c r="GM123" s="75"/>
      <c r="GN123" s="75"/>
      <c r="GO123" s="75"/>
      <c r="GP123" s="75"/>
      <c r="GQ123" s="75"/>
      <c r="GR123" s="75"/>
      <c r="GS123" s="75"/>
      <c r="GT123" s="75"/>
      <c r="GU123" s="75"/>
    </row>
    <row r="124" spans="1:203" x14ac:dyDescent="0.25">
      <c r="A124" s="323"/>
      <c r="B124" s="91"/>
      <c r="C124" s="325"/>
      <c r="D124" s="325"/>
      <c r="E124" s="325"/>
      <c r="FV124" s="324"/>
      <c r="FW124" s="75"/>
      <c r="FX124" s="75"/>
      <c r="FY124" s="75"/>
      <c r="FZ124" s="75"/>
      <c r="GA124" s="75"/>
      <c r="GB124" s="75"/>
      <c r="GC124" s="75"/>
      <c r="GD124" s="75"/>
      <c r="GE124" s="75"/>
      <c r="GF124" s="75"/>
      <c r="GG124" s="75"/>
      <c r="GH124" s="75"/>
      <c r="GI124" s="75"/>
      <c r="GJ124" s="75"/>
      <c r="GK124" s="75"/>
      <c r="GL124" s="75"/>
      <c r="GM124" s="75"/>
      <c r="GN124" s="75"/>
      <c r="GO124" s="75"/>
      <c r="GP124" s="75"/>
      <c r="GQ124" s="75"/>
      <c r="GR124" s="75"/>
      <c r="GS124" s="75"/>
      <c r="GT124" s="75"/>
      <c r="GU124" s="75"/>
    </row>
    <row r="125" spans="1:203" x14ac:dyDescent="0.25">
      <c r="A125" s="323"/>
      <c r="B125" s="91"/>
      <c r="C125" s="325"/>
      <c r="D125" s="325"/>
      <c r="E125" s="325"/>
      <c r="FV125" s="324"/>
      <c r="FW125" s="75"/>
      <c r="FX125" s="75"/>
      <c r="FY125" s="75"/>
      <c r="FZ125" s="75"/>
      <c r="GA125" s="75"/>
      <c r="GB125" s="75"/>
      <c r="GC125" s="75"/>
      <c r="GD125" s="75"/>
      <c r="GE125" s="75"/>
      <c r="GF125" s="75"/>
      <c r="GG125" s="75"/>
      <c r="GH125" s="75"/>
      <c r="GI125" s="75"/>
      <c r="GJ125" s="75"/>
      <c r="GK125" s="75"/>
      <c r="GL125" s="75"/>
      <c r="GM125" s="75"/>
      <c r="GN125" s="75"/>
      <c r="GO125" s="75"/>
      <c r="GP125" s="75"/>
      <c r="GQ125" s="75"/>
      <c r="GR125" s="75"/>
      <c r="GS125" s="75"/>
      <c r="GT125" s="75"/>
      <c r="GU125" s="75"/>
    </row>
    <row r="126" spans="1:203" x14ac:dyDescent="0.25">
      <c r="A126" s="323"/>
      <c r="B126" s="91"/>
      <c r="C126" s="325"/>
      <c r="D126" s="325"/>
      <c r="E126" s="325"/>
      <c r="FV126" s="324"/>
      <c r="FW126" s="75"/>
      <c r="FX126" s="75"/>
      <c r="FY126" s="75"/>
      <c r="FZ126" s="75"/>
      <c r="GA126" s="75"/>
      <c r="GB126" s="75"/>
      <c r="GC126" s="75"/>
      <c r="GD126" s="75"/>
      <c r="GE126" s="75"/>
      <c r="GF126" s="75"/>
      <c r="GG126" s="75"/>
      <c r="GH126" s="75"/>
      <c r="GI126" s="75"/>
      <c r="GJ126" s="75"/>
      <c r="GK126" s="75"/>
      <c r="GL126" s="75"/>
      <c r="GM126" s="75"/>
      <c r="GN126" s="75"/>
      <c r="GO126" s="75"/>
      <c r="GP126" s="75"/>
      <c r="GQ126" s="75"/>
      <c r="GR126" s="75"/>
      <c r="GS126" s="75"/>
      <c r="GT126" s="75"/>
      <c r="GU126" s="75"/>
    </row>
    <row r="127" spans="1:203" x14ac:dyDescent="0.25">
      <c r="A127" s="323"/>
      <c r="B127" s="91"/>
      <c r="C127" s="325"/>
      <c r="D127" s="325"/>
      <c r="E127" s="325"/>
      <c r="FV127" s="324"/>
      <c r="FW127" s="75"/>
      <c r="FX127" s="75"/>
      <c r="FY127" s="75"/>
      <c r="FZ127" s="75"/>
      <c r="GA127" s="75"/>
      <c r="GB127" s="75"/>
      <c r="GC127" s="75"/>
      <c r="GD127" s="75"/>
      <c r="GE127" s="75"/>
      <c r="GF127" s="75"/>
      <c r="GG127" s="75"/>
      <c r="GH127" s="75"/>
      <c r="GI127" s="75"/>
      <c r="GJ127" s="75"/>
      <c r="GK127" s="75"/>
      <c r="GL127" s="75"/>
      <c r="GM127" s="75"/>
      <c r="GN127" s="75"/>
      <c r="GO127" s="75"/>
      <c r="GP127" s="75"/>
      <c r="GQ127" s="75"/>
      <c r="GR127" s="75"/>
      <c r="GS127" s="75"/>
      <c r="GT127" s="75"/>
      <c r="GU127" s="75"/>
    </row>
    <row r="128" spans="1:203" x14ac:dyDescent="0.25">
      <c r="A128" s="323"/>
      <c r="B128" s="91"/>
      <c r="C128" s="325"/>
      <c r="D128" s="325"/>
      <c r="E128" s="325"/>
      <c r="FV128" s="324"/>
      <c r="FW128" s="75"/>
      <c r="FX128" s="75"/>
      <c r="FY128" s="75"/>
      <c r="FZ128" s="75"/>
      <c r="GA128" s="75"/>
      <c r="GB128" s="75"/>
      <c r="GC128" s="75"/>
      <c r="GD128" s="75"/>
      <c r="GE128" s="75"/>
      <c r="GF128" s="75"/>
      <c r="GG128" s="75"/>
      <c r="GH128" s="75"/>
      <c r="GI128" s="75"/>
      <c r="GJ128" s="75"/>
      <c r="GK128" s="75"/>
      <c r="GL128" s="75"/>
      <c r="GM128" s="75"/>
      <c r="GN128" s="75"/>
      <c r="GO128" s="75"/>
      <c r="GP128" s="75"/>
      <c r="GQ128" s="75"/>
      <c r="GR128" s="75"/>
      <c r="GS128" s="75"/>
      <c r="GT128" s="75"/>
      <c r="GU128" s="75"/>
    </row>
    <row r="129" spans="1:203" x14ac:dyDescent="0.25">
      <c r="A129" s="323"/>
      <c r="B129" s="91"/>
      <c r="C129" s="325"/>
      <c r="D129" s="325"/>
      <c r="E129" s="325"/>
      <c r="FV129" s="324"/>
      <c r="FW129" s="75"/>
      <c r="FX129" s="75"/>
      <c r="FY129" s="75"/>
      <c r="FZ129" s="75"/>
      <c r="GA129" s="75"/>
      <c r="GB129" s="75"/>
      <c r="GC129" s="75"/>
      <c r="GD129" s="75"/>
      <c r="GE129" s="75"/>
      <c r="GF129" s="75"/>
      <c r="GG129" s="75"/>
      <c r="GH129" s="75"/>
      <c r="GI129" s="75"/>
      <c r="GJ129" s="75"/>
      <c r="GK129" s="75"/>
      <c r="GL129" s="75"/>
      <c r="GM129" s="75"/>
      <c r="GN129" s="75"/>
      <c r="GO129" s="75"/>
      <c r="GP129" s="75"/>
      <c r="GQ129" s="75"/>
      <c r="GR129" s="75"/>
      <c r="GS129" s="75"/>
      <c r="GT129" s="75"/>
      <c r="GU129" s="75"/>
    </row>
    <row r="130" spans="1:203" x14ac:dyDescent="0.25">
      <c r="A130" s="323"/>
      <c r="B130" s="91"/>
      <c r="C130" s="325"/>
      <c r="D130" s="325"/>
      <c r="E130" s="325"/>
      <c r="FV130" s="324"/>
      <c r="FW130" s="75"/>
      <c r="FX130" s="75"/>
      <c r="FY130" s="75"/>
      <c r="FZ130" s="75"/>
      <c r="GA130" s="75"/>
      <c r="GB130" s="75"/>
      <c r="GC130" s="75"/>
      <c r="GD130" s="75"/>
      <c r="GE130" s="75"/>
      <c r="GF130" s="75"/>
      <c r="GG130" s="75"/>
      <c r="GH130" s="75"/>
      <c r="GI130" s="75"/>
      <c r="GJ130" s="75"/>
      <c r="GK130" s="75"/>
      <c r="GL130" s="75"/>
      <c r="GM130" s="75"/>
      <c r="GN130" s="75"/>
      <c r="GO130" s="75"/>
      <c r="GP130" s="75"/>
      <c r="GQ130" s="75"/>
      <c r="GR130" s="75"/>
      <c r="GS130" s="75"/>
      <c r="GT130" s="75"/>
      <c r="GU130" s="75"/>
    </row>
    <row r="131" spans="1:203" x14ac:dyDescent="0.25">
      <c r="A131" s="323"/>
      <c r="B131" s="91"/>
      <c r="C131" s="325"/>
      <c r="D131" s="325"/>
      <c r="E131" s="325"/>
      <c r="FV131" s="324"/>
      <c r="FW131" s="75"/>
      <c r="FX131" s="75"/>
      <c r="FY131" s="75"/>
      <c r="FZ131" s="75"/>
      <c r="GA131" s="75"/>
      <c r="GB131" s="75"/>
      <c r="GC131" s="75"/>
      <c r="GD131" s="75"/>
      <c r="GE131" s="75"/>
      <c r="GF131" s="75"/>
      <c r="GG131" s="75"/>
      <c r="GH131" s="75"/>
      <c r="GI131" s="75"/>
      <c r="GJ131" s="75"/>
      <c r="GK131" s="75"/>
      <c r="GL131" s="75"/>
      <c r="GM131" s="75"/>
      <c r="GN131" s="75"/>
      <c r="GO131" s="75"/>
      <c r="GP131" s="75"/>
      <c r="GQ131" s="75"/>
      <c r="GR131" s="75"/>
      <c r="GS131" s="75"/>
      <c r="GT131" s="75"/>
      <c r="GU131" s="75"/>
    </row>
    <row r="132" spans="1:203" x14ac:dyDescent="0.25">
      <c r="A132" s="323"/>
      <c r="B132" s="91"/>
      <c r="C132" s="325"/>
      <c r="D132" s="325"/>
      <c r="E132" s="325"/>
      <c r="FV132" s="324"/>
      <c r="FW132" s="75"/>
      <c r="FX132" s="75"/>
      <c r="FY132" s="75"/>
      <c r="FZ132" s="75"/>
      <c r="GA132" s="75"/>
      <c r="GB132" s="75"/>
      <c r="GC132" s="75"/>
      <c r="GD132" s="75"/>
      <c r="GE132" s="75"/>
      <c r="GF132" s="75"/>
      <c r="GG132" s="75"/>
      <c r="GH132" s="75"/>
      <c r="GI132" s="75"/>
      <c r="GJ132" s="75"/>
      <c r="GK132" s="75"/>
      <c r="GL132" s="75"/>
      <c r="GM132" s="75"/>
      <c r="GN132" s="75"/>
      <c r="GO132" s="75"/>
      <c r="GP132" s="75"/>
      <c r="GQ132" s="75"/>
      <c r="GR132" s="75"/>
      <c r="GS132" s="75"/>
      <c r="GT132" s="75"/>
      <c r="GU132" s="75"/>
    </row>
    <row r="133" spans="1:203" x14ac:dyDescent="0.25">
      <c r="A133" s="323"/>
      <c r="B133" s="91"/>
      <c r="C133" s="325"/>
      <c r="D133" s="325"/>
      <c r="E133" s="325"/>
      <c r="FV133" s="324"/>
      <c r="FW133" s="75"/>
      <c r="FX133" s="75"/>
      <c r="FY133" s="75"/>
      <c r="FZ133" s="75"/>
      <c r="GA133" s="75"/>
      <c r="GB133" s="75"/>
      <c r="GC133" s="75"/>
      <c r="GD133" s="75"/>
      <c r="GE133" s="75"/>
      <c r="GF133" s="75"/>
      <c r="GG133" s="75"/>
      <c r="GH133" s="75"/>
      <c r="GI133" s="75"/>
      <c r="GJ133" s="75"/>
      <c r="GK133" s="75"/>
      <c r="GL133" s="75"/>
      <c r="GM133" s="75"/>
      <c r="GN133" s="75"/>
      <c r="GO133" s="75"/>
      <c r="GP133" s="75"/>
      <c r="GQ133" s="75"/>
      <c r="GR133" s="75"/>
      <c r="GS133" s="75"/>
      <c r="GT133" s="75"/>
      <c r="GU133" s="75"/>
    </row>
    <row r="134" spans="1:203" x14ac:dyDescent="0.25">
      <c r="A134" s="323"/>
      <c r="B134" s="91"/>
      <c r="C134" s="325"/>
      <c r="D134" s="325"/>
      <c r="E134" s="325"/>
      <c r="FV134" s="324"/>
      <c r="FW134" s="75"/>
      <c r="FX134" s="75"/>
      <c r="FY134" s="75"/>
      <c r="FZ134" s="75"/>
      <c r="GA134" s="75"/>
      <c r="GB134" s="75"/>
      <c r="GC134" s="75"/>
      <c r="GD134" s="75"/>
      <c r="GE134" s="75"/>
      <c r="GF134" s="75"/>
      <c r="GG134" s="75"/>
      <c r="GH134" s="75"/>
      <c r="GI134" s="75"/>
      <c r="GJ134" s="75"/>
      <c r="GK134" s="75"/>
      <c r="GL134" s="75"/>
      <c r="GM134" s="75"/>
      <c r="GN134" s="75"/>
      <c r="GO134" s="75"/>
      <c r="GP134" s="75"/>
      <c r="GQ134" s="75"/>
      <c r="GR134" s="75"/>
      <c r="GS134" s="75"/>
      <c r="GT134" s="75"/>
      <c r="GU134" s="75"/>
    </row>
    <row r="135" spans="1:203" x14ac:dyDescent="0.25">
      <c r="A135" s="323"/>
      <c r="B135" s="91"/>
      <c r="C135" s="325"/>
      <c r="D135" s="325"/>
      <c r="E135" s="325"/>
      <c r="FV135" s="324"/>
      <c r="FW135" s="75"/>
      <c r="FX135" s="75"/>
      <c r="FY135" s="75"/>
      <c r="FZ135" s="75"/>
      <c r="GA135" s="75"/>
      <c r="GB135" s="75"/>
      <c r="GC135" s="75"/>
      <c r="GD135" s="75"/>
      <c r="GE135" s="75"/>
      <c r="GF135" s="75"/>
      <c r="GG135" s="75"/>
      <c r="GH135" s="75"/>
      <c r="GI135" s="75"/>
      <c r="GJ135" s="75"/>
      <c r="GK135" s="75"/>
      <c r="GL135" s="75"/>
      <c r="GM135" s="75"/>
      <c r="GN135" s="75"/>
      <c r="GO135" s="75"/>
      <c r="GP135" s="75"/>
      <c r="GQ135" s="75"/>
      <c r="GR135" s="75"/>
      <c r="GS135" s="75"/>
      <c r="GT135" s="75"/>
      <c r="GU135" s="75"/>
    </row>
    <row r="136" spans="1:203" x14ac:dyDescent="0.25">
      <c r="A136" s="323"/>
      <c r="B136" s="91"/>
      <c r="C136" s="325"/>
      <c r="D136" s="325"/>
      <c r="E136" s="325"/>
      <c r="FV136" s="324"/>
      <c r="FW136" s="75"/>
      <c r="FX136" s="75"/>
      <c r="FY136" s="75"/>
      <c r="FZ136" s="75"/>
      <c r="GA136" s="75"/>
      <c r="GB136" s="75"/>
      <c r="GC136" s="75"/>
      <c r="GD136" s="75"/>
      <c r="GE136" s="75"/>
      <c r="GF136" s="75"/>
      <c r="GG136" s="75"/>
      <c r="GH136" s="75"/>
      <c r="GI136" s="75"/>
      <c r="GJ136" s="75"/>
      <c r="GK136" s="75"/>
      <c r="GL136" s="75"/>
      <c r="GM136" s="75"/>
      <c r="GN136" s="75"/>
      <c r="GO136" s="75"/>
      <c r="GP136" s="75"/>
      <c r="GQ136" s="75"/>
      <c r="GR136" s="75"/>
      <c r="GS136" s="75"/>
      <c r="GT136" s="75"/>
      <c r="GU136" s="75"/>
    </row>
    <row r="137" spans="1:203" x14ac:dyDescent="0.25">
      <c r="A137" s="323"/>
      <c r="B137" s="91"/>
      <c r="C137" s="325"/>
      <c r="D137" s="325"/>
      <c r="E137" s="325"/>
      <c r="FV137" s="324"/>
      <c r="FW137" s="75"/>
      <c r="FX137" s="75"/>
      <c r="FY137" s="75"/>
      <c r="FZ137" s="75"/>
      <c r="GA137" s="75"/>
      <c r="GB137" s="75"/>
      <c r="GC137" s="75"/>
      <c r="GD137" s="75"/>
      <c r="GE137" s="75"/>
      <c r="GF137" s="75"/>
      <c r="GG137" s="75"/>
      <c r="GH137" s="75"/>
      <c r="GI137" s="75"/>
      <c r="GJ137" s="75"/>
      <c r="GK137" s="75"/>
      <c r="GL137" s="75"/>
      <c r="GM137" s="75"/>
      <c r="GN137" s="75"/>
      <c r="GO137" s="75"/>
      <c r="GP137" s="75"/>
      <c r="GQ137" s="75"/>
      <c r="GR137" s="75"/>
      <c r="GS137" s="75"/>
      <c r="GT137" s="75"/>
      <c r="GU137" s="75"/>
    </row>
    <row r="138" spans="1:203" x14ac:dyDescent="0.25">
      <c r="A138" s="323"/>
      <c r="B138" s="91"/>
      <c r="C138" s="325"/>
      <c r="D138" s="325"/>
      <c r="E138" s="325"/>
      <c r="FV138" s="324"/>
      <c r="FW138" s="75"/>
      <c r="FX138" s="75"/>
      <c r="FY138" s="75"/>
      <c r="FZ138" s="75"/>
      <c r="GA138" s="75"/>
      <c r="GB138" s="75"/>
      <c r="GC138" s="75"/>
      <c r="GD138" s="75"/>
      <c r="GE138" s="75"/>
      <c r="GF138" s="75"/>
      <c r="GG138" s="75"/>
      <c r="GH138" s="75"/>
      <c r="GI138" s="75"/>
      <c r="GJ138" s="75"/>
      <c r="GK138" s="75"/>
      <c r="GL138" s="75"/>
      <c r="GM138" s="75"/>
      <c r="GN138" s="75"/>
      <c r="GO138" s="75"/>
      <c r="GP138" s="75"/>
      <c r="GQ138" s="75"/>
      <c r="GR138" s="75"/>
      <c r="GS138" s="75"/>
      <c r="GT138" s="75"/>
      <c r="GU138" s="75"/>
    </row>
    <row r="139" spans="1:203" x14ac:dyDescent="0.25">
      <c r="A139" s="323"/>
      <c r="B139" s="91"/>
      <c r="C139" s="325"/>
      <c r="D139" s="325"/>
      <c r="E139" s="325"/>
      <c r="FV139" s="324"/>
      <c r="FW139" s="75"/>
      <c r="FX139" s="75"/>
      <c r="FY139" s="75"/>
      <c r="FZ139" s="75"/>
      <c r="GA139" s="75"/>
      <c r="GB139" s="75"/>
      <c r="GC139" s="75"/>
      <c r="GD139" s="75"/>
      <c r="GE139" s="75"/>
      <c r="GF139" s="75"/>
      <c r="GG139" s="75"/>
      <c r="GH139" s="75"/>
      <c r="GI139" s="75"/>
      <c r="GJ139" s="75"/>
      <c r="GK139" s="75"/>
      <c r="GL139" s="75"/>
      <c r="GM139" s="75"/>
      <c r="GN139" s="75"/>
      <c r="GO139" s="75"/>
      <c r="GP139" s="75"/>
      <c r="GQ139" s="75"/>
      <c r="GR139" s="75"/>
      <c r="GS139" s="75"/>
      <c r="GT139" s="75"/>
      <c r="GU139" s="75"/>
    </row>
    <row r="140" spans="1:203" x14ac:dyDescent="0.25">
      <c r="A140" s="323"/>
      <c r="B140" s="91"/>
      <c r="C140" s="325"/>
      <c r="D140" s="325"/>
      <c r="E140" s="325"/>
      <c r="FV140" s="324"/>
      <c r="FW140" s="75"/>
      <c r="FX140" s="75"/>
      <c r="FY140" s="75"/>
      <c r="FZ140" s="75"/>
      <c r="GA140" s="75"/>
      <c r="GB140" s="75"/>
      <c r="GC140" s="75"/>
      <c r="GD140" s="75"/>
      <c r="GE140" s="75"/>
      <c r="GF140" s="75"/>
      <c r="GG140" s="75"/>
      <c r="GH140" s="75"/>
      <c r="GI140" s="75"/>
      <c r="GJ140" s="75"/>
      <c r="GK140" s="75"/>
      <c r="GL140" s="75"/>
      <c r="GM140" s="75"/>
      <c r="GN140" s="75"/>
      <c r="GO140" s="75"/>
      <c r="GP140" s="75"/>
      <c r="GQ140" s="75"/>
      <c r="GR140" s="75"/>
      <c r="GS140" s="75"/>
      <c r="GT140" s="75"/>
      <c r="GU140" s="75"/>
    </row>
    <row r="141" spans="1:203" x14ac:dyDescent="0.25">
      <c r="A141" s="323"/>
      <c r="B141" s="91"/>
      <c r="C141" s="325"/>
      <c r="D141" s="325"/>
      <c r="E141" s="325"/>
      <c r="FV141" s="324"/>
      <c r="FW141" s="75"/>
      <c r="FX141" s="75"/>
      <c r="FY141" s="75"/>
      <c r="FZ141" s="75"/>
      <c r="GA141" s="75"/>
      <c r="GB141" s="75"/>
      <c r="GC141" s="75"/>
      <c r="GD141" s="75"/>
      <c r="GE141" s="75"/>
      <c r="GF141" s="75"/>
      <c r="GG141" s="75"/>
      <c r="GH141" s="75"/>
      <c r="GI141" s="75"/>
      <c r="GJ141" s="75"/>
      <c r="GK141" s="75"/>
      <c r="GL141" s="75"/>
      <c r="GM141" s="75"/>
      <c r="GN141" s="75"/>
      <c r="GO141" s="75"/>
      <c r="GP141" s="75"/>
      <c r="GQ141" s="75"/>
      <c r="GR141" s="75"/>
      <c r="GS141" s="75"/>
      <c r="GT141" s="75"/>
      <c r="GU141" s="75"/>
    </row>
    <row r="142" spans="1:203" x14ac:dyDescent="0.25">
      <c r="A142" s="323"/>
      <c r="B142" s="91"/>
      <c r="C142" s="325"/>
      <c r="D142" s="325"/>
      <c r="E142" s="325"/>
      <c r="FV142" s="324"/>
      <c r="FW142" s="75"/>
      <c r="FX142" s="75"/>
      <c r="FY142" s="75"/>
      <c r="FZ142" s="75"/>
      <c r="GA142" s="75"/>
      <c r="GB142" s="75"/>
      <c r="GC142" s="75"/>
      <c r="GD142" s="75"/>
      <c r="GE142" s="75"/>
      <c r="GF142" s="75"/>
      <c r="GG142" s="75"/>
      <c r="GH142" s="75"/>
      <c r="GI142" s="75"/>
      <c r="GJ142" s="75"/>
      <c r="GK142" s="75"/>
      <c r="GL142" s="75"/>
      <c r="GM142" s="75"/>
      <c r="GN142" s="75"/>
      <c r="GO142" s="75"/>
      <c r="GP142" s="75"/>
      <c r="GQ142" s="75"/>
      <c r="GR142" s="75"/>
      <c r="GS142" s="75"/>
      <c r="GT142" s="75"/>
      <c r="GU142" s="75"/>
    </row>
    <row r="143" spans="1:203" x14ac:dyDescent="0.25">
      <c r="A143" s="323"/>
      <c r="B143" s="91"/>
      <c r="C143" s="325"/>
      <c r="D143" s="325"/>
      <c r="E143" s="325"/>
      <c r="FV143" s="324"/>
      <c r="FW143" s="75"/>
      <c r="FX143" s="75"/>
      <c r="FY143" s="75"/>
      <c r="FZ143" s="75"/>
      <c r="GA143" s="75"/>
      <c r="GB143" s="75"/>
      <c r="GC143" s="75"/>
      <c r="GD143" s="75"/>
      <c r="GE143" s="75"/>
      <c r="GF143" s="75"/>
      <c r="GG143" s="75"/>
      <c r="GH143" s="75"/>
      <c r="GI143" s="75"/>
      <c r="GJ143" s="75"/>
      <c r="GK143" s="75"/>
      <c r="GL143" s="75"/>
      <c r="GM143" s="75"/>
      <c r="GN143" s="75"/>
      <c r="GO143" s="75"/>
      <c r="GP143" s="75"/>
      <c r="GQ143" s="75"/>
      <c r="GR143" s="75"/>
      <c r="GS143" s="75"/>
      <c r="GT143" s="75"/>
      <c r="GU143" s="75"/>
    </row>
    <row r="144" spans="1:203" x14ac:dyDescent="0.25">
      <c r="A144" s="323"/>
      <c r="B144" s="91"/>
      <c r="C144" s="325"/>
      <c r="D144" s="325"/>
      <c r="E144" s="325"/>
      <c r="FV144" s="324"/>
      <c r="FW144" s="75"/>
      <c r="FX144" s="75"/>
      <c r="FY144" s="75"/>
      <c r="FZ144" s="75"/>
      <c r="GA144" s="75"/>
      <c r="GB144" s="75"/>
      <c r="GC144" s="75"/>
      <c r="GD144" s="75"/>
      <c r="GE144" s="75"/>
      <c r="GF144" s="75"/>
      <c r="GG144" s="75"/>
      <c r="GH144" s="75"/>
      <c r="GI144" s="75"/>
      <c r="GJ144" s="75"/>
      <c r="GK144" s="75"/>
      <c r="GL144" s="75"/>
      <c r="GM144" s="75"/>
      <c r="GN144" s="75"/>
      <c r="GO144" s="75"/>
      <c r="GP144" s="75"/>
      <c r="GQ144" s="75"/>
      <c r="GR144" s="75"/>
      <c r="GS144" s="75"/>
      <c r="GT144" s="75"/>
      <c r="GU144" s="75"/>
    </row>
    <row r="145" spans="1:203" x14ac:dyDescent="0.25">
      <c r="A145" s="323"/>
      <c r="B145" s="91"/>
      <c r="C145" s="325"/>
      <c r="D145" s="325"/>
      <c r="E145" s="325"/>
      <c r="FV145" s="324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</row>
    <row r="146" spans="1:203" x14ac:dyDescent="0.25">
      <c r="A146" s="323"/>
      <c r="B146" s="91"/>
      <c r="C146" s="325"/>
      <c r="D146" s="325"/>
      <c r="E146" s="325"/>
      <c r="FV146" s="324"/>
      <c r="FW146" s="75"/>
      <c r="FX146" s="75"/>
      <c r="FY146" s="75"/>
      <c r="FZ146" s="75"/>
      <c r="GA146" s="75"/>
      <c r="GB146" s="75"/>
      <c r="GC146" s="75"/>
      <c r="GD146" s="75"/>
      <c r="GE146" s="75"/>
      <c r="GF146" s="75"/>
      <c r="GG146" s="75"/>
      <c r="GH146" s="75"/>
      <c r="GI146" s="75"/>
      <c r="GJ146" s="75"/>
      <c r="GK146" s="75"/>
      <c r="GL146" s="75"/>
      <c r="GM146" s="75"/>
      <c r="GN146" s="75"/>
      <c r="GO146" s="75"/>
      <c r="GP146" s="75"/>
      <c r="GQ146" s="75"/>
      <c r="GR146" s="75"/>
      <c r="GS146" s="75"/>
      <c r="GT146" s="75"/>
      <c r="GU146" s="75"/>
    </row>
    <row r="147" spans="1:203" x14ac:dyDescent="0.25">
      <c r="A147" s="323"/>
      <c r="B147" s="91"/>
      <c r="C147" s="325"/>
      <c r="D147" s="325"/>
      <c r="E147" s="325"/>
      <c r="FV147" s="324"/>
      <c r="FW147" s="75"/>
      <c r="FX147" s="75"/>
      <c r="FY147" s="75"/>
      <c r="FZ147" s="75"/>
      <c r="GA147" s="75"/>
      <c r="GB147" s="75"/>
      <c r="GC147" s="75"/>
      <c r="GD147" s="75"/>
      <c r="GE147" s="75"/>
      <c r="GF147" s="75"/>
      <c r="GG147" s="75"/>
      <c r="GH147" s="75"/>
      <c r="GI147" s="75"/>
      <c r="GJ147" s="75"/>
      <c r="GK147" s="75"/>
      <c r="GL147" s="75"/>
      <c r="GM147" s="75"/>
      <c r="GN147" s="75"/>
      <c r="GO147" s="75"/>
      <c r="GP147" s="75"/>
      <c r="GQ147" s="75"/>
      <c r="GR147" s="75"/>
      <c r="GS147" s="75"/>
      <c r="GT147" s="75"/>
      <c r="GU147" s="75"/>
    </row>
    <row r="148" spans="1:203" x14ac:dyDescent="0.25">
      <c r="A148" s="323"/>
      <c r="B148" s="91"/>
      <c r="C148" s="325"/>
      <c r="D148" s="325"/>
      <c r="E148" s="325"/>
      <c r="FV148" s="324"/>
      <c r="FW148" s="75"/>
      <c r="FX148" s="75"/>
      <c r="FY148" s="75"/>
      <c r="FZ148" s="75"/>
      <c r="GA148" s="75"/>
      <c r="GB148" s="75"/>
      <c r="GC148" s="75"/>
      <c r="GD148" s="75"/>
      <c r="GE148" s="75"/>
      <c r="GF148" s="75"/>
      <c r="GG148" s="75"/>
      <c r="GH148" s="75"/>
      <c r="GI148" s="75"/>
      <c r="GJ148" s="75"/>
      <c r="GK148" s="75"/>
      <c r="GL148" s="75"/>
      <c r="GM148" s="75"/>
      <c r="GN148" s="75"/>
      <c r="GO148" s="75"/>
      <c r="GP148" s="75"/>
      <c r="GQ148" s="75"/>
      <c r="GR148" s="75"/>
      <c r="GS148" s="75"/>
      <c r="GT148" s="75"/>
      <c r="GU148" s="75"/>
    </row>
    <row r="149" spans="1:203" x14ac:dyDescent="0.25">
      <c r="A149" s="323"/>
      <c r="B149" s="91"/>
      <c r="C149" s="325"/>
      <c r="D149" s="325"/>
      <c r="E149" s="325"/>
      <c r="FV149" s="324"/>
      <c r="FW149" s="75"/>
      <c r="FX149" s="75"/>
      <c r="FY149" s="75"/>
      <c r="FZ149" s="75"/>
      <c r="GA149" s="75"/>
      <c r="GB149" s="75"/>
      <c r="GC149" s="75"/>
      <c r="GD149" s="75"/>
      <c r="GE149" s="75"/>
      <c r="GF149" s="75"/>
      <c r="GG149" s="75"/>
      <c r="GH149" s="75"/>
      <c r="GI149" s="75"/>
      <c r="GJ149" s="75"/>
      <c r="GK149" s="75"/>
      <c r="GL149" s="75"/>
      <c r="GM149" s="75"/>
      <c r="GN149" s="75"/>
      <c r="GO149" s="75"/>
      <c r="GP149" s="75"/>
      <c r="GQ149" s="75"/>
      <c r="GR149" s="75"/>
      <c r="GS149" s="75"/>
      <c r="GT149" s="75"/>
      <c r="GU149" s="75"/>
    </row>
    <row r="150" spans="1:203" x14ac:dyDescent="0.25">
      <c r="A150" s="323"/>
      <c r="B150" s="91"/>
      <c r="C150" s="325"/>
      <c r="D150" s="325"/>
      <c r="E150" s="325"/>
      <c r="FV150" s="324"/>
      <c r="FW150" s="75"/>
      <c r="FX150" s="75"/>
      <c r="FY150" s="75"/>
      <c r="FZ150" s="75"/>
      <c r="GA150" s="75"/>
      <c r="GB150" s="75"/>
      <c r="GC150" s="75"/>
      <c r="GD150" s="75"/>
      <c r="GE150" s="75"/>
      <c r="GF150" s="75"/>
      <c r="GG150" s="75"/>
      <c r="GH150" s="75"/>
      <c r="GI150" s="75"/>
      <c r="GJ150" s="75"/>
      <c r="GK150" s="75"/>
      <c r="GL150" s="75"/>
      <c r="GM150" s="75"/>
      <c r="GN150" s="75"/>
      <c r="GO150" s="75"/>
      <c r="GP150" s="75"/>
      <c r="GQ150" s="75"/>
      <c r="GR150" s="75"/>
      <c r="GS150" s="75"/>
      <c r="GT150" s="75"/>
      <c r="GU150" s="75"/>
    </row>
    <row r="151" spans="1:203" x14ac:dyDescent="0.25">
      <c r="A151" s="323"/>
      <c r="B151" s="91"/>
      <c r="C151" s="325"/>
      <c r="D151" s="325"/>
      <c r="E151" s="325"/>
      <c r="FV151" s="324"/>
      <c r="FW151" s="75"/>
      <c r="FX151" s="75"/>
      <c r="FY151" s="75"/>
      <c r="FZ151" s="75"/>
      <c r="GA151" s="75"/>
      <c r="GB151" s="75"/>
      <c r="GC151" s="75"/>
      <c r="GD151" s="75"/>
      <c r="GE151" s="75"/>
      <c r="GF151" s="75"/>
      <c r="GG151" s="75"/>
      <c r="GH151" s="75"/>
      <c r="GI151" s="75"/>
      <c r="GJ151" s="75"/>
      <c r="GK151" s="75"/>
      <c r="GL151" s="75"/>
      <c r="GM151" s="75"/>
      <c r="GN151" s="75"/>
      <c r="GO151" s="75"/>
      <c r="GP151" s="75"/>
      <c r="GQ151" s="75"/>
      <c r="GR151" s="75"/>
      <c r="GS151" s="75"/>
      <c r="GT151" s="75"/>
      <c r="GU151" s="75"/>
    </row>
    <row r="152" spans="1:203" x14ac:dyDescent="0.25">
      <c r="A152" s="323"/>
      <c r="B152" s="91"/>
      <c r="C152" s="325"/>
      <c r="D152" s="325"/>
      <c r="E152" s="325"/>
      <c r="FV152" s="324"/>
      <c r="FW152" s="75"/>
      <c r="FX152" s="75"/>
      <c r="FY152" s="75"/>
      <c r="FZ152" s="75"/>
      <c r="GA152" s="75"/>
      <c r="GB152" s="75"/>
      <c r="GC152" s="75"/>
      <c r="GD152" s="75"/>
      <c r="GE152" s="75"/>
      <c r="GF152" s="75"/>
      <c r="GG152" s="75"/>
      <c r="GH152" s="75"/>
      <c r="GI152" s="75"/>
      <c r="GJ152" s="75"/>
      <c r="GK152" s="75"/>
      <c r="GL152" s="75"/>
      <c r="GM152" s="75"/>
      <c r="GN152" s="75"/>
      <c r="GO152" s="75"/>
      <c r="GP152" s="75"/>
      <c r="GQ152" s="75"/>
      <c r="GR152" s="75"/>
      <c r="GS152" s="75"/>
      <c r="GT152" s="75"/>
      <c r="GU152" s="75"/>
    </row>
    <row r="153" spans="1:203" x14ac:dyDescent="0.25">
      <c r="A153" s="323"/>
      <c r="B153" s="91"/>
      <c r="C153" s="325"/>
      <c r="D153" s="325"/>
      <c r="E153" s="325"/>
      <c r="FV153" s="324"/>
      <c r="FW153" s="75"/>
      <c r="FX153" s="75"/>
      <c r="FY153" s="75"/>
      <c r="FZ153" s="75"/>
      <c r="GA153" s="75"/>
      <c r="GB153" s="75"/>
      <c r="GC153" s="75"/>
      <c r="GD153" s="75"/>
      <c r="GE153" s="75"/>
      <c r="GF153" s="75"/>
      <c r="GG153" s="75"/>
      <c r="GH153" s="75"/>
      <c r="GI153" s="75"/>
      <c r="GJ153" s="75"/>
      <c r="GK153" s="75"/>
      <c r="GL153" s="75"/>
      <c r="GM153" s="75"/>
      <c r="GN153" s="75"/>
      <c r="GO153" s="75"/>
      <c r="GP153" s="75"/>
      <c r="GQ153" s="75"/>
      <c r="GR153" s="75"/>
      <c r="GS153" s="75"/>
      <c r="GT153" s="75"/>
      <c r="GU153" s="75"/>
    </row>
    <row r="154" spans="1:203" x14ac:dyDescent="0.25">
      <c r="A154" s="323"/>
      <c r="B154" s="91"/>
      <c r="C154" s="325"/>
      <c r="D154" s="325"/>
      <c r="E154" s="325"/>
      <c r="FV154" s="324"/>
      <c r="FW154" s="75"/>
      <c r="FX154" s="75"/>
      <c r="FY154" s="75"/>
      <c r="FZ154" s="75"/>
      <c r="GA154" s="75"/>
      <c r="GB154" s="75"/>
      <c r="GC154" s="75"/>
      <c r="GD154" s="75"/>
      <c r="GE154" s="75"/>
      <c r="GF154" s="75"/>
      <c r="GG154" s="75"/>
      <c r="GH154" s="75"/>
      <c r="GI154" s="75"/>
      <c r="GJ154" s="75"/>
      <c r="GK154" s="75"/>
      <c r="GL154" s="75"/>
      <c r="GM154" s="75"/>
      <c r="GN154" s="75"/>
      <c r="GO154" s="75"/>
      <c r="GP154" s="75"/>
      <c r="GQ154" s="75"/>
      <c r="GR154" s="75"/>
      <c r="GS154" s="75"/>
      <c r="GT154" s="75"/>
      <c r="GU154" s="75"/>
    </row>
    <row r="155" spans="1:203" x14ac:dyDescent="0.25">
      <c r="A155" s="323"/>
      <c r="B155" s="91"/>
      <c r="C155" s="325"/>
      <c r="D155" s="325"/>
      <c r="E155" s="325"/>
      <c r="FV155" s="324"/>
      <c r="FW155" s="75"/>
      <c r="FX155" s="75"/>
      <c r="FY155" s="75"/>
      <c r="FZ155" s="75"/>
      <c r="GA155" s="75"/>
      <c r="GB155" s="75"/>
      <c r="GC155" s="75"/>
      <c r="GD155" s="75"/>
      <c r="GE155" s="75"/>
      <c r="GF155" s="75"/>
      <c r="GG155" s="75"/>
      <c r="GH155" s="75"/>
      <c r="GI155" s="75"/>
      <c r="GJ155" s="75"/>
      <c r="GK155" s="75"/>
      <c r="GL155" s="75"/>
      <c r="GM155" s="75"/>
      <c r="GN155" s="75"/>
      <c r="GO155" s="75"/>
      <c r="GP155" s="75"/>
      <c r="GQ155" s="75"/>
      <c r="GR155" s="75"/>
      <c r="GS155" s="75"/>
      <c r="GT155" s="75"/>
      <c r="GU155" s="75"/>
    </row>
    <row r="156" spans="1:203" x14ac:dyDescent="0.25">
      <c r="A156" s="323"/>
      <c r="B156" s="91"/>
      <c r="C156" s="325"/>
      <c r="D156" s="325"/>
      <c r="E156" s="325"/>
      <c r="FV156" s="324"/>
      <c r="FW156" s="75"/>
      <c r="FX156" s="75"/>
      <c r="FY156" s="75"/>
      <c r="FZ156" s="75"/>
      <c r="GA156" s="75"/>
      <c r="GB156" s="75"/>
      <c r="GC156" s="75"/>
      <c r="GD156" s="75"/>
      <c r="GE156" s="75"/>
      <c r="GF156" s="75"/>
      <c r="GG156" s="75"/>
      <c r="GH156" s="75"/>
      <c r="GI156" s="75"/>
      <c r="GJ156" s="75"/>
      <c r="GK156" s="75"/>
      <c r="GL156" s="75"/>
      <c r="GM156" s="75"/>
      <c r="GN156" s="75"/>
      <c r="GO156" s="75"/>
      <c r="GP156" s="75"/>
      <c r="GQ156" s="75"/>
      <c r="GR156" s="75"/>
      <c r="GS156" s="75"/>
      <c r="GT156" s="75"/>
      <c r="GU156" s="75"/>
    </row>
    <row r="157" spans="1:203" x14ac:dyDescent="0.25">
      <c r="A157" s="323"/>
      <c r="B157" s="91"/>
      <c r="C157" s="325"/>
      <c r="D157" s="325"/>
      <c r="E157" s="325"/>
      <c r="FV157" s="324"/>
      <c r="FW157" s="75"/>
      <c r="FX157" s="75"/>
      <c r="FY157" s="75"/>
      <c r="FZ157" s="75"/>
      <c r="GA157" s="75"/>
      <c r="GB157" s="75"/>
      <c r="GC157" s="75"/>
      <c r="GD157" s="75"/>
      <c r="GE157" s="75"/>
      <c r="GF157" s="75"/>
      <c r="GG157" s="75"/>
      <c r="GH157" s="75"/>
      <c r="GI157" s="75"/>
      <c r="GJ157" s="75"/>
      <c r="GK157" s="75"/>
      <c r="GL157" s="75"/>
      <c r="GM157" s="75"/>
      <c r="GN157" s="75"/>
      <c r="GO157" s="75"/>
      <c r="GP157" s="75"/>
      <c r="GQ157" s="75"/>
      <c r="GR157" s="75"/>
      <c r="GS157" s="75"/>
      <c r="GT157" s="75"/>
      <c r="GU157" s="75"/>
    </row>
    <row r="158" spans="1:203" x14ac:dyDescent="0.25">
      <c r="A158" s="323"/>
      <c r="B158" s="91"/>
      <c r="C158" s="325"/>
      <c r="D158" s="325"/>
      <c r="E158" s="325"/>
      <c r="FV158" s="324"/>
      <c r="FW158" s="75"/>
      <c r="FX158" s="75"/>
      <c r="FY158" s="75"/>
      <c r="FZ158" s="75"/>
      <c r="GA158" s="75"/>
      <c r="GB158" s="75"/>
      <c r="GC158" s="75"/>
      <c r="GD158" s="75"/>
      <c r="GE158" s="75"/>
      <c r="GF158" s="75"/>
      <c r="GG158" s="75"/>
      <c r="GH158" s="75"/>
      <c r="GI158" s="75"/>
      <c r="GJ158" s="75"/>
      <c r="GK158" s="75"/>
      <c r="GL158" s="75"/>
      <c r="GM158" s="75"/>
      <c r="GN158" s="75"/>
      <c r="GO158" s="75"/>
      <c r="GP158" s="75"/>
      <c r="GQ158" s="75"/>
      <c r="GR158" s="75"/>
      <c r="GS158" s="75"/>
      <c r="GT158" s="75"/>
      <c r="GU158" s="75"/>
    </row>
    <row r="159" spans="1:203" x14ac:dyDescent="0.25">
      <c r="A159" s="323"/>
      <c r="B159" s="91"/>
      <c r="C159" s="325"/>
      <c r="D159" s="325"/>
      <c r="E159" s="325"/>
      <c r="FV159" s="324"/>
      <c r="FW159" s="75"/>
      <c r="FX159" s="75"/>
      <c r="FY159" s="75"/>
      <c r="FZ159" s="75"/>
      <c r="GA159" s="75"/>
      <c r="GB159" s="75"/>
      <c r="GC159" s="75"/>
      <c r="GD159" s="75"/>
      <c r="GE159" s="75"/>
      <c r="GF159" s="75"/>
      <c r="GG159" s="75"/>
      <c r="GH159" s="75"/>
      <c r="GI159" s="75"/>
      <c r="GJ159" s="75"/>
      <c r="GK159" s="75"/>
      <c r="GL159" s="75"/>
      <c r="GM159" s="75"/>
      <c r="GN159" s="75"/>
      <c r="GO159" s="75"/>
      <c r="GP159" s="75"/>
      <c r="GQ159" s="75"/>
      <c r="GR159" s="75"/>
      <c r="GS159" s="75"/>
      <c r="GT159" s="75"/>
      <c r="GU159" s="75"/>
    </row>
    <row r="160" spans="1:203" x14ac:dyDescent="0.25">
      <c r="A160" s="323"/>
      <c r="B160" s="91"/>
      <c r="C160" s="325"/>
      <c r="D160" s="325"/>
      <c r="E160" s="325"/>
      <c r="FV160" s="324"/>
      <c r="FW160" s="75"/>
      <c r="FX160" s="75"/>
      <c r="FY160" s="75"/>
      <c r="FZ160" s="75"/>
      <c r="GA160" s="75"/>
      <c r="GB160" s="75"/>
      <c r="GC160" s="75"/>
      <c r="GD160" s="75"/>
      <c r="GE160" s="75"/>
      <c r="GF160" s="75"/>
      <c r="GG160" s="75"/>
      <c r="GH160" s="75"/>
      <c r="GI160" s="75"/>
      <c r="GJ160" s="75"/>
      <c r="GK160" s="75"/>
      <c r="GL160" s="75"/>
      <c r="GM160" s="75"/>
      <c r="GN160" s="75"/>
      <c r="GO160" s="75"/>
      <c r="GP160" s="75"/>
      <c r="GQ160" s="75"/>
      <c r="GR160" s="75"/>
      <c r="GS160" s="75"/>
      <c r="GT160" s="75"/>
      <c r="GU160" s="75"/>
    </row>
    <row r="161" spans="1:203" x14ac:dyDescent="0.25">
      <c r="A161" s="323"/>
      <c r="B161" s="91"/>
      <c r="C161" s="325"/>
      <c r="D161" s="325"/>
      <c r="E161" s="325"/>
      <c r="FV161" s="324"/>
      <c r="FW161" s="75"/>
      <c r="FX161" s="75"/>
      <c r="FY161" s="75"/>
      <c r="FZ161" s="75"/>
      <c r="GA161" s="75"/>
      <c r="GB161" s="75"/>
      <c r="GC161" s="75"/>
      <c r="GD161" s="75"/>
      <c r="GE161" s="75"/>
      <c r="GF161" s="75"/>
      <c r="GG161" s="75"/>
      <c r="GH161" s="75"/>
      <c r="GI161" s="75"/>
      <c r="GJ161" s="75"/>
      <c r="GK161" s="75"/>
      <c r="GL161" s="75"/>
      <c r="GM161" s="75"/>
      <c r="GN161" s="75"/>
      <c r="GO161" s="75"/>
      <c r="GP161" s="75"/>
      <c r="GQ161" s="75"/>
      <c r="GR161" s="75"/>
      <c r="GS161" s="75"/>
      <c r="GT161" s="75"/>
      <c r="GU161" s="75"/>
    </row>
    <row r="162" spans="1:203" x14ac:dyDescent="0.25">
      <c r="A162" s="323"/>
      <c r="B162" s="91"/>
      <c r="C162" s="325"/>
      <c r="D162" s="325"/>
      <c r="E162" s="325"/>
      <c r="FV162" s="324"/>
      <c r="FW162" s="75"/>
      <c r="FX162" s="75"/>
      <c r="FY162" s="75"/>
      <c r="FZ162" s="75"/>
      <c r="GA162" s="75"/>
      <c r="GB162" s="75"/>
      <c r="GC162" s="75"/>
      <c r="GD162" s="75"/>
      <c r="GE162" s="75"/>
      <c r="GF162" s="75"/>
      <c r="GG162" s="75"/>
      <c r="GH162" s="75"/>
      <c r="GI162" s="75"/>
      <c r="GJ162" s="75"/>
      <c r="GK162" s="75"/>
      <c r="GL162" s="75"/>
      <c r="GM162" s="75"/>
      <c r="GN162" s="75"/>
      <c r="GO162" s="75"/>
      <c r="GP162" s="75"/>
      <c r="GQ162" s="75"/>
      <c r="GR162" s="75"/>
      <c r="GS162" s="75"/>
      <c r="GT162" s="75"/>
      <c r="GU162" s="75"/>
    </row>
    <row r="163" spans="1:203" x14ac:dyDescent="0.25">
      <c r="A163" s="323"/>
      <c r="B163" s="91"/>
      <c r="C163" s="325"/>
      <c r="D163" s="325"/>
      <c r="E163" s="325"/>
      <c r="FV163" s="324"/>
      <c r="FW163" s="75"/>
      <c r="FX163" s="75"/>
      <c r="FY163" s="75"/>
      <c r="FZ163" s="75"/>
      <c r="GA163" s="75"/>
      <c r="GB163" s="75"/>
      <c r="GC163" s="75"/>
      <c r="GD163" s="75"/>
      <c r="GE163" s="75"/>
      <c r="GF163" s="75"/>
      <c r="GG163" s="75"/>
      <c r="GH163" s="75"/>
      <c r="GI163" s="75"/>
      <c r="GJ163" s="75"/>
      <c r="GK163" s="75"/>
      <c r="GL163" s="75"/>
      <c r="GM163" s="75"/>
      <c r="GN163" s="75"/>
      <c r="GO163" s="75"/>
      <c r="GP163" s="75"/>
      <c r="GQ163" s="75"/>
      <c r="GR163" s="75"/>
      <c r="GS163" s="75"/>
      <c r="GT163" s="75"/>
      <c r="GU163" s="75"/>
    </row>
    <row r="164" spans="1:203" x14ac:dyDescent="0.25">
      <c r="A164" s="323"/>
      <c r="B164" s="91"/>
      <c r="C164" s="325"/>
      <c r="D164" s="325"/>
      <c r="E164" s="325"/>
      <c r="FV164" s="324"/>
      <c r="FW164" s="75"/>
      <c r="FX164" s="75"/>
      <c r="FY164" s="75"/>
      <c r="FZ164" s="75"/>
      <c r="GA164" s="75"/>
      <c r="GB164" s="75"/>
      <c r="GC164" s="75"/>
      <c r="GD164" s="75"/>
      <c r="GE164" s="75"/>
      <c r="GF164" s="75"/>
      <c r="GG164" s="75"/>
      <c r="GH164" s="75"/>
      <c r="GI164" s="75"/>
      <c r="GJ164" s="75"/>
      <c r="GK164" s="75"/>
      <c r="GL164" s="75"/>
      <c r="GM164" s="75"/>
      <c r="GN164" s="75"/>
      <c r="GO164" s="75"/>
      <c r="GP164" s="75"/>
      <c r="GQ164" s="75"/>
      <c r="GR164" s="75"/>
      <c r="GS164" s="75"/>
      <c r="GT164" s="75"/>
      <c r="GU164" s="75"/>
    </row>
    <row r="165" spans="1:203" x14ac:dyDescent="0.25">
      <c r="A165" s="323"/>
      <c r="B165" s="91"/>
      <c r="C165" s="325"/>
      <c r="D165" s="325"/>
      <c r="E165" s="325"/>
      <c r="FV165" s="324"/>
      <c r="FW165" s="75"/>
      <c r="FX165" s="75"/>
      <c r="FY165" s="75"/>
      <c r="FZ165" s="75"/>
      <c r="GA165" s="75"/>
      <c r="GB165" s="75"/>
      <c r="GC165" s="75"/>
      <c r="GD165" s="75"/>
      <c r="GE165" s="75"/>
      <c r="GF165" s="75"/>
      <c r="GG165" s="75"/>
      <c r="GH165" s="75"/>
      <c r="GI165" s="75"/>
      <c r="GJ165" s="75"/>
      <c r="GK165" s="75"/>
      <c r="GL165" s="75"/>
      <c r="GM165" s="75"/>
      <c r="GN165" s="75"/>
      <c r="GO165" s="75"/>
      <c r="GP165" s="75"/>
      <c r="GQ165" s="75"/>
      <c r="GR165" s="75"/>
      <c r="GS165" s="75"/>
      <c r="GT165" s="75"/>
      <c r="GU165" s="75"/>
    </row>
    <row r="166" spans="1:203" x14ac:dyDescent="0.25">
      <c r="A166" s="323"/>
      <c r="B166" s="91"/>
      <c r="C166" s="325"/>
      <c r="D166" s="325"/>
      <c r="E166" s="325"/>
      <c r="FV166" s="324"/>
      <c r="FW166" s="75"/>
      <c r="FX166" s="75"/>
      <c r="FY166" s="75"/>
      <c r="FZ166" s="75"/>
      <c r="GA166" s="75"/>
      <c r="GB166" s="75"/>
      <c r="GC166" s="75"/>
      <c r="GD166" s="75"/>
      <c r="GE166" s="75"/>
      <c r="GF166" s="75"/>
      <c r="GG166" s="75"/>
      <c r="GH166" s="75"/>
      <c r="GI166" s="75"/>
      <c r="GJ166" s="75"/>
      <c r="GK166" s="75"/>
      <c r="GL166" s="75"/>
      <c r="GM166" s="75"/>
      <c r="GN166" s="75"/>
      <c r="GO166" s="75"/>
      <c r="GP166" s="75"/>
      <c r="GQ166" s="75"/>
      <c r="GR166" s="75"/>
      <c r="GS166" s="75"/>
      <c r="GT166" s="75"/>
      <c r="GU166" s="75"/>
    </row>
    <row r="167" spans="1:203" x14ac:dyDescent="0.25">
      <c r="A167" s="323"/>
      <c r="B167" s="91"/>
      <c r="C167" s="325"/>
      <c r="D167" s="325"/>
      <c r="E167" s="325"/>
      <c r="FV167" s="324"/>
      <c r="FW167" s="75"/>
      <c r="FX167" s="75"/>
      <c r="FY167" s="75"/>
      <c r="FZ167" s="75"/>
      <c r="GA167" s="75"/>
      <c r="GB167" s="75"/>
      <c r="GC167" s="75"/>
      <c r="GD167" s="75"/>
      <c r="GE167" s="75"/>
      <c r="GF167" s="75"/>
      <c r="GG167" s="75"/>
      <c r="GH167" s="75"/>
      <c r="GI167" s="75"/>
      <c r="GJ167" s="75"/>
      <c r="GK167" s="75"/>
      <c r="GL167" s="75"/>
      <c r="GM167" s="75"/>
      <c r="GN167" s="75"/>
      <c r="GO167" s="75"/>
      <c r="GP167" s="75"/>
      <c r="GQ167" s="75"/>
      <c r="GR167" s="75"/>
      <c r="GS167" s="75"/>
      <c r="GT167" s="75"/>
      <c r="GU167" s="75"/>
    </row>
    <row r="168" spans="1:203" x14ac:dyDescent="0.25">
      <c r="A168" s="323"/>
      <c r="B168" s="91"/>
      <c r="C168" s="325"/>
      <c r="D168" s="325"/>
      <c r="E168" s="325"/>
      <c r="FV168" s="324"/>
      <c r="FW168" s="75"/>
      <c r="FX168" s="75"/>
      <c r="FY168" s="75"/>
      <c r="FZ168" s="75"/>
      <c r="GA168" s="75"/>
      <c r="GB168" s="75"/>
      <c r="GC168" s="75"/>
      <c r="GD168" s="75"/>
      <c r="GE168" s="75"/>
      <c r="GF168" s="75"/>
      <c r="GG168" s="75"/>
      <c r="GH168" s="75"/>
      <c r="GI168" s="75"/>
      <c r="GJ168" s="75"/>
      <c r="GK168" s="75"/>
      <c r="GL168" s="75"/>
      <c r="GM168" s="75"/>
      <c r="GN168" s="75"/>
      <c r="GO168" s="75"/>
      <c r="GP168" s="75"/>
      <c r="GQ168" s="75"/>
      <c r="GR168" s="75"/>
      <c r="GS168" s="75"/>
      <c r="GT168" s="75"/>
      <c r="GU168" s="75"/>
    </row>
    <row r="169" spans="1:203" x14ac:dyDescent="0.25">
      <c r="A169" s="323"/>
      <c r="B169" s="91"/>
      <c r="C169" s="325"/>
      <c r="D169" s="325"/>
      <c r="E169" s="325"/>
      <c r="FV169" s="324"/>
      <c r="FW169" s="75"/>
      <c r="FX169" s="75"/>
      <c r="FY169" s="75"/>
      <c r="FZ169" s="75"/>
      <c r="GA169" s="75"/>
      <c r="GB169" s="75"/>
      <c r="GC169" s="75"/>
      <c r="GD169" s="75"/>
      <c r="GE169" s="75"/>
      <c r="GF169" s="75"/>
      <c r="GG169" s="75"/>
      <c r="GH169" s="75"/>
      <c r="GI169" s="75"/>
      <c r="GJ169" s="75"/>
      <c r="GK169" s="75"/>
      <c r="GL169" s="75"/>
      <c r="GM169" s="75"/>
      <c r="GN169" s="75"/>
      <c r="GO169" s="75"/>
      <c r="GP169" s="75"/>
      <c r="GQ169" s="75"/>
      <c r="GR169" s="75"/>
      <c r="GS169" s="75"/>
      <c r="GT169" s="75"/>
      <c r="GU169" s="75"/>
    </row>
    <row r="170" spans="1:203" x14ac:dyDescent="0.25">
      <c r="A170" s="323"/>
      <c r="B170" s="91"/>
      <c r="C170" s="325"/>
      <c r="D170" s="325"/>
      <c r="E170" s="325"/>
    </row>
    <row r="171" spans="1:203" x14ac:dyDescent="0.25">
      <c r="A171" s="323"/>
      <c r="B171" s="91"/>
      <c r="C171" s="325"/>
      <c r="D171" s="325"/>
      <c r="E171" s="325"/>
    </row>
    <row r="172" spans="1:203" x14ac:dyDescent="0.25">
      <c r="A172" s="323"/>
      <c r="B172" s="91"/>
      <c r="C172" s="325"/>
      <c r="D172" s="325"/>
      <c r="E172" s="325"/>
    </row>
    <row r="173" spans="1:203" x14ac:dyDescent="0.25">
      <c r="A173" s="323"/>
      <c r="B173" s="91"/>
      <c r="C173" s="325"/>
      <c r="D173" s="325"/>
      <c r="E173" s="325"/>
    </row>
    <row r="174" spans="1:203" x14ac:dyDescent="0.25">
      <c r="A174" s="323"/>
      <c r="B174" s="91"/>
      <c r="C174" s="325"/>
      <c r="D174" s="325"/>
      <c r="E174" s="325"/>
    </row>
    <row r="175" spans="1:203" x14ac:dyDescent="0.25">
      <c r="A175" s="323"/>
      <c r="B175" s="91"/>
      <c r="C175" s="325"/>
      <c r="D175" s="325"/>
      <c r="E175" s="325"/>
    </row>
    <row r="176" spans="1:203" x14ac:dyDescent="0.25">
      <c r="A176" s="323"/>
      <c r="B176" s="91"/>
      <c r="C176" s="325"/>
      <c r="D176" s="325"/>
      <c r="E176" s="325"/>
    </row>
    <row r="177" spans="1:5" x14ac:dyDescent="0.25">
      <c r="A177" s="323"/>
      <c r="B177" s="91"/>
      <c r="C177" s="325"/>
      <c r="D177" s="325"/>
      <c r="E177" s="325"/>
    </row>
    <row r="178" spans="1:5" x14ac:dyDescent="0.25">
      <c r="A178" s="323"/>
      <c r="B178" s="91"/>
      <c r="C178" s="325"/>
      <c r="D178" s="325"/>
      <c r="E178" s="325"/>
    </row>
    <row r="179" spans="1:5" x14ac:dyDescent="0.25">
      <c r="A179" s="323"/>
      <c r="B179" s="91"/>
      <c r="C179" s="325"/>
      <c r="D179" s="325"/>
      <c r="E179" s="325"/>
    </row>
    <row r="180" spans="1:5" x14ac:dyDescent="0.25">
      <c r="A180" s="323"/>
      <c r="B180" s="91"/>
      <c r="C180" s="325"/>
      <c r="D180" s="325"/>
      <c r="E180" s="325"/>
    </row>
    <row r="181" spans="1:5" x14ac:dyDescent="0.25">
      <c r="A181" s="323"/>
      <c r="B181" s="91"/>
      <c r="C181" s="325"/>
      <c r="D181" s="325"/>
      <c r="E181" s="325"/>
    </row>
    <row r="182" spans="1:5" x14ac:dyDescent="0.25">
      <c r="A182" s="323"/>
      <c r="B182" s="91"/>
      <c r="C182" s="325"/>
      <c r="D182" s="325"/>
      <c r="E182" s="325"/>
    </row>
    <row r="183" spans="1:5" x14ac:dyDescent="0.25">
      <c r="A183" s="323"/>
      <c r="B183" s="91"/>
      <c r="C183" s="325"/>
      <c r="D183" s="325"/>
      <c r="E183" s="325"/>
    </row>
    <row r="184" spans="1:5" x14ac:dyDescent="0.25">
      <c r="A184" s="323"/>
      <c r="B184" s="91"/>
      <c r="C184" s="325"/>
      <c r="D184" s="325"/>
      <c r="E184" s="325"/>
    </row>
    <row r="185" spans="1:5" x14ac:dyDescent="0.25">
      <c r="A185" s="323"/>
      <c r="B185" s="91"/>
      <c r="C185" s="325"/>
      <c r="D185" s="325"/>
      <c r="E185" s="325"/>
    </row>
    <row r="186" spans="1:5" x14ac:dyDescent="0.25">
      <c r="A186" s="323"/>
      <c r="B186" s="91"/>
      <c r="C186" s="325"/>
      <c r="D186" s="325"/>
      <c r="E186" s="325"/>
    </row>
    <row r="187" spans="1:5" x14ac:dyDescent="0.25">
      <c r="A187" s="323"/>
      <c r="B187" s="91"/>
      <c r="C187" s="325"/>
      <c r="D187" s="325"/>
      <c r="E187" s="325"/>
    </row>
    <row r="188" spans="1:5" x14ac:dyDescent="0.25">
      <c r="A188" s="323"/>
      <c r="B188" s="91"/>
      <c r="C188" s="325"/>
      <c r="D188" s="325"/>
      <c r="E188" s="325"/>
    </row>
    <row r="189" spans="1:5" x14ac:dyDescent="0.25">
      <c r="A189" s="323"/>
      <c r="B189" s="91"/>
      <c r="C189" s="325"/>
      <c r="D189" s="325"/>
      <c r="E189" s="325"/>
    </row>
    <row r="190" spans="1:5" x14ac:dyDescent="0.25">
      <c r="A190" s="323"/>
      <c r="B190" s="91"/>
      <c r="C190" s="325"/>
      <c r="D190" s="325"/>
      <c r="E190" s="325"/>
    </row>
    <row r="191" spans="1:5" x14ac:dyDescent="0.25">
      <c r="A191" s="323"/>
      <c r="B191" s="91"/>
      <c r="C191" s="325"/>
      <c r="D191" s="325"/>
      <c r="E191" s="325"/>
    </row>
    <row r="192" spans="1:5" x14ac:dyDescent="0.25">
      <c r="A192" s="323"/>
      <c r="B192" s="91"/>
      <c r="C192" s="325"/>
      <c r="D192" s="325"/>
      <c r="E192" s="325"/>
    </row>
    <row r="193" spans="1:5" x14ac:dyDescent="0.25">
      <c r="A193" s="323"/>
      <c r="B193" s="91"/>
      <c r="C193" s="325"/>
      <c r="D193" s="325"/>
      <c r="E193" s="325"/>
    </row>
    <row r="194" spans="1:5" x14ac:dyDescent="0.25">
      <c r="A194" s="323"/>
      <c r="B194" s="91"/>
      <c r="C194" s="325"/>
      <c r="D194" s="325"/>
      <c r="E194" s="325"/>
    </row>
    <row r="195" spans="1:5" x14ac:dyDescent="0.25">
      <c r="A195" s="323"/>
      <c r="B195" s="91"/>
      <c r="C195" s="325"/>
      <c r="D195" s="325"/>
      <c r="E195" s="325"/>
    </row>
    <row r="196" spans="1:5" x14ac:dyDescent="0.25">
      <c r="A196" s="323"/>
      <c r="B196" s="91"/>
      <c r="C196" s="325"/>
      <c r="D196" s="325"/>
      <c r="E196" s="325"/>
    </row>
    <row r="197" spans="1:5" x14ac:dyDescent="0.25">
      <c r="A197" s="323"/>
      <c r="B197" s="91"/>
      <c r="C197" s="325"/>
      <c r="D197" s="325"/>
      <c r="E197" s="325"/>
    </row>
    <row r="198" spans="1:5" x14ac:dyDescent="0.25">
      <c r="A198" s="323"/>
      <c r="B198" s="91"/>
      <c r="C198" s="325"/>
      <c r="D198" s="325"/>
      <c r="E198" s="325"/>
    </row>
    <row r="199" spans="1:5" x14ac:dyDescent="0.25">
      <c r="A199" s="323"/>
      <c r="B199" s="91"/>
      <c r="C199" s="325"/>
      <c r="D199" s="325"/>
      <c r="E199" s="325"/>
    </row>
    <row r="200" spans="1:5" x14ac:dyDescent="0.25">
      <c r="A200" s="323"/>
      <c r="B200" s="91"/>
      <c r="C200" s="325"/>
      <c r="D200" s="325"/>
      <c r="E200" s="325"/>
    </row>
    <row r="201" spans="1:5" x14ac:dyDescent="0.25">
      <c r="A201" s="323"/>
      <c r="B201" s="91"/>
      <c r="C201" s="325"/>
      <c r="D201" s="325"/>
      <c r="E201" s="325"/>
    </row>
    <row r="202" spans="1:5" x14ac:dyDescent="0.25">
      <c r="A202" s="323"/>
      <c r="B202" s="91"/>
      <c r="C202" s="325"/>
      <c r="D202" s="325"/>
      <c r="E202" s="325"/>
    </row>
    <row r="203" spans="1:5" x14ac:dyDescent="0.25">
      <c r="A203" s="323"/>
      <c r="B203" s="91"/>
      <c r="C203" s="325"/>
      <c r="D203" s="325"/>
      <c r="E203" s="325"/>
    </row>
    <row r="204" spans="1:5" x14ac:dyDescent="0.25">
      <c r="A204" s="323"/>
      <c r="B204" s="91"/>
      <c r="C204" s="325"/>
      <c r="D204" s="325"/>
      <c r="E204" s="325"/>
    </row>
    <row r="205" spans="1:5" x14ac:dyDescent="0.25">
      <c r="A205" s="323"/>
      <c r="B205" s="91"/>
      <c r="C205" s="325"/>
      <c r="D205" s="325"/>
      <c r="E205" s="325"/>
    </row>
    <row r="206" spans="1:5" x14ac:dyDescent="0.25">
      <c r="A206" s="323"/>
      <c r="B206" s="91"/>
      <c r="C206" s="325"/>
      <c r="D206" s="325"/>
      <c r="E206" s="325"/>
    </row>
    <row r="207" spans="1:5" x14ac:dyDescent="0.25">
      <c r="A207" s="323"/>
      <c r="B207" s="91"/>
      <c r="C207" s="325"/>
      <c r="D207" s="325"/>
      <c r="E207" s="325"/>
    </row>
    <row r="208" spans="1:5" x14ac:dyDescent="0.25">
      <c r="A208" s="323"/>
      <c r="B208" s="91"/>
      <c r="C208" s="325"/>
      <c r="D208" s="325"/>
      <c r="E208" s="325"/>
    </row>
    <row r="209" spans="1:5" x14ac:dyDescent="0.25">
      <c r="A209" s="323"/>
      <c r="B209" s="91"/>
      <c r="C209" s="325"/>
      <c r="D209" s="325"/>
      <c r="E209" s="325"/>
    </row>
    <row r="210" spans="1:5" x14ac:dyDescent="0.25">
      <c r="A210" s="323"/>
      <c r="B210" s="91"/>
      <c r="C210" s="325"/>
      <c r="D210" s="325"/>
      <c r="E210" s="325"/>
    </row>
    <row r="211" spans="1:5" x14ac:dyDescent="0.25">
      <c r="A211" s="323"/>
      <c r="B211" s="91"/>
      <c r="C211" s="325"/>
      <c r="D211" s="325"/>
      <c r="E211" s="325"/>
    </row>
    <row r="212" spans="1:5" x14ac:dyDescent="0.25">
      <c r="A212" s="323"/>
      <c r="B212" s="91"/>
      <c r="C212" s="325"/>
      <c r="D212" s="325"/>
      <c r="E212" s="325"/>
    </row>
    <row r="213" spans="1:5" x14ac:dyDescent="0.25">
      <c r="A213" s="323"/>
      <c r="B213" s="91"/>
      <c r="C213" s="325"/>
      <c r="D213" s="325"/>
      <c r="E213" s="325"/>
    </row>
    <row r="214" spans="1:5" x14ac:dyDescent="0.25">
      <c r="A214" s="323"/>
      <c r="B214" s="91"/>
      <c r="C214" s="325"/>
      <c r="D214" s="325"/>
      <c r="E214" s="325"/>
    </row>
    <row r="215" spans="1:5" x14ac:dyDescent="0.25">
      <c r="A215" s="323"/>
      <c r="B215" s="91"/>
      <c r="C215" s="325"/>
      <c r="D215" s="325"/>
      <c r="E215" s="325"/>
    </row>
    <row r="216" spans="1:5" x14ac:dyDescent="0.25">
      <c r="A216" s="323"/>
      <c r="B216" s="91"/>
      <c r="C216" s="325"/>
      <c r="D216" s="325"/>
      <c r="E216" s="325"/>
    </row>
    <row r="217" spans="1:5" x14ac:dyDescent="0.25">
      <c r="A217" s="323"/>
      <c r="B217" s="91"/>
      <c r="C217" s="325"/>
      <c r="D217" s="325"/>
      <c r="E217" s="325"/>
    </row>
    <row r="218" spans="1:5" x14ac:dyDescent="0.25">
      <c r="A218" s="323"/>
      <c r="B218" s="91"/>
      <c r="C218" s="325"/>
      <c r="D218" s="325"/>
      <c r="E218" s="325"/>
    </row>
    <row r="219" spans="1:5" x14ac:dyDescent="0.25">
      <c r="A219" s="323"/>
      <c r="B219" s="91"/>
      <c r="C219" s="325"/>
      <c r="D219" s="325"/>
      <c r="E219" s="325"/>
    </row>
    <row r="220" spans="1:5" x14ac:dyDescent="0.25">
      <c r="A220" s="323"/>
      <c r="B220" s="91"/>
      <c r="C220" s="325"/>
      <c r="D220" s="325"/>
      <c r="E220" s="325"/>
    </row>
    <row r="221" spans="1:5" x14ac:dyDescent="0.25">
      <c r="A221" s="323"/>
      <c r="B221" s="91"/>
      <c r="C221" s="325"/>
      <c r="D221" s="325"/>
      <c r="E221" s="325"/>
    </row>
    <row r="222" spans="1:5" x14ac:dyDescent="0.25">
      <c r="A222" s="323"/>
      <c r="B222" s="91"/>
      <c r="C222" s="325"/>
      <c r="D222" s="325"/>
      <c r="E222" s="325"/>
    </row>
    <row r="223" spans="1:5" x14ac:dyDescent="0.25">
      <c r="A223" s="323"/>
      <c r="B223" s="91"/>
      <c r="C223" s="325"/>
      <c r="D223" s="325"/>
      <c r="E223" s="325"/>
    </row>
    <row r="224" spans="1:5" x14ac:dyDescent="0.25">
      <c r="A224" s="323"/>
      <c r="B224" s="91"/>
      <c r="C224" s="325"/>
      <c r="D224" s="325"/>
      <c r="E224" s="325"/>
    </row>
    <row r="225" spans="1:5" x14ac:dyDescent="0.25">
      <c r="A225" s="323"/>
      <c r="B225" s="91"/>
      <c r="C225" s="325"/>
      <c r="D225" s="325"/>
      <c r="E225" s="325"/>
    </row>
    <row r="226" spans="1:5" x14ac:dyDescent="0.25">
      <c r="A226" s="323"/>
      <c r="B226" s="91"/>
      <c r="C226" s="325"/>
      <c r="D226" s="325"/>
      <c r="E226" s="325"/>
    </row>
    <row r="227" spans="1:5" x14ac:dyDescent="0.25">
      <c r="A227" s="323"/>
      <c r="B227" s="91"/>
      <c r="C227" s="325"/>
      <c r="D227" s="325"/>
      <c r="E227" s="325"/>
    </row>
    <row r="228" spans="1:5" x14ac:dyDescent="0.25">
      <c r="A228" s="323"/>
      <c r="B228" s="91"/>
      <c r="C228" s="325"/>
      <c r="D228" s="325"/>
      <c r="E228" s="325"/>
    </row>
    <row r="229" spans="1:5" x14ac:dyDescent="0.25">
      <c r="A229" s="323"/>
      <c r="B229" s="91"/>
      <c r="C229" s="325"/>
      <c r="D229" s="325"/>
      <c r="E229" s="325"/>
    </row>
    <row r="230" spans="1:5" x14ac:dyDescent="0.25">
      <c r="A230" s="323"/>
      <c r="B230" s="91"/>
      <c r="C230" s="325"/>
      <c r="D230" s="325"/>
      <c r="E230" s="325"/>
    </row>
    <row r="231" spans="1:5" x14ac:dyDescent="0.25">
      <c r="A231" s="323"/>
      <c r="B231" s="91"/>
      <c r="C231" s="325"/>
      <c r="D231" s="325"/>
      <c r="E231" s="325"/>
    </row>
    <row r="232" spans="1:5" x14ac:dyDescent="0.25">
      <c r="A232" s="323"/>
      <c r="B232" s="91"/>
      <c r="C232" s="325"/>
      <c r="D232" s="325"/>
      <c r="E232" s="325"/>
    </row>
    <row r="233" spans="1:5" x14ac:dyDescent="0.25">
      <c r="A233" s="323"/>
      <c r="B233" s="91"/>
      <c r="C233" s="325"/>
      <c r="D233" s="325"/>
      <c r="E233" s="325"/>
    </row>
    <row r="234" spans="1:5" x14ac:dyDescent="0.25">
      <c r="A234" s="323"/>
      <c r="B234" s="91"/>
      <c r="C234" s="325"/>
      <c r="D234" s="325"/>
      <c r="E234" s="325"/>
    </row>
    <row r="235" spans="1:5" x14ac:dyDescent="0.25">
      <c r="A235" s="323"/>
      <c r="B235" s="91"/>
      <c r="C235" s="325"/>
      <c r="D235" s="325"/>
      <c r="E235" s="325"/>
    </row>
    <row r="236" spans="1:5" x14ac:dyDescent="0.25">
      <c r="A236" s="323"/>
      <c r="B236" s="91"/>
      <c r="C236" s="325"/>
      <c r="D236" s="325"/>
      <c r="E236" s="325"/>
    </row>
    <row r="237" spans="1:5" x14ac:dyDescent="0.25">
      <c r="A237" s="323"/>
      <c r="B237" s="91"/>
      <c r="C237" s="325"/>
      <c r="D237" s="325"/>
      <c r="E237" s="325"/>
    </row>
    <row r="238" spans="1:5" x14ac:dyDescent="0.25">
      <c r="A238" s="323"/>
      <c r="B238" s="91"/>
      <c r="C238" s="325"/>
      <c r="D238" s="325"/>
      <c r="E238" s="325"/>
    </row>
    <row r="239" spans="1:5" x14ac:dyDescent="0.25">
      <c r="A239" s="323"/>
      <c r="B239" s="91"/>
      <c r="C239" s="325"/>
      <c r="D239" s="325"/>
      <c r="E239" s="325"/>
    </row>
    <row r="240" spans="1:5" x14ac:dyDescent="0.25">
      <c r="A240" s="323"/>
      <c r="B240" s="91"/>
      <c r="C240" s="325"/>
      <c r="D240" s="325"/>
      <c r="E240" s="325"/>
    </row>
    <row r="241" spans="1:5" x14ac:dyDescent="0.25">
      <c r="A241" s="323"/>
      <c r="B241" s="91"/>
      <c r="C241" s="325"/>
      <c r="D241" s="325"/>
      <c r="E241" s="325"/>
    </row>
    <row r="242" spans="1:5" x14ac:dyDescent="0.25">
      <c r="A242" s="323"/>
      <c r="B242" s="91"/>
      <c r="C242" s="325"/>
      <c r="D242" s="325"/>
      <c r="E242" s="325"/>
    </row>
    <row r="243" spans="1:5" x14ac:dyDescent="0.25">
      <c r="A243" s="323"/>
      <c r="B243" s="91"/>
      <c r="C243" s="325"/>
      <c r="D243" s="325"/>
      <c r="E243" s="325"/>
    </row>
    <row r="244" spans="1:5" x14ac:dyDescent="0.25">
      <c r="A244" s="323"/>
      <c r="B244" s="91"/>
      <c r="C244" s="325"/>
      <c r="D244" s="325"/>
      <c r="E244" s="325"/>
    </row>
    <row r="245" spans="1:5" x14ac:dyDescent="0.25">
      <c r="A245" s="323"/>
      <c r="B245" s="91"/>
      <c r="C245" s="325"/>
      <c r="D245" s="325"/>
      <c r="E245" s="325"/>
    </row>
    <row r="246" spans="1:5" x14ac:dyDescent="0.25">
      <c r="A246" s="323"/>
      <c r="B246" s="91"/>
      <c r="C246" s="325"/>
      <c r="D246" s="325"/>
      <c r="E246" s="325"/>
    </row>
    <row r="247" spans="1:5" x14ac:dyDescent="0.25">
      <c r="A247" s="323"/>
      <c r="B247" s="91"/>
      <c r="C247" s="325"/>
      <c r="D247" s="325"/>
      <c r="E247" s="325"/>
    </row>
    <row r="248" spans="1:5" x14ac:dyDescent="0.25">
      <c r="A248" s="323"/>
      <c r="B248" s="91"/>
      <c r="C248" s="325"/>
      <c r="D248" s="325"/>
      <c r="E248" s="325"/>
    </row>
    <row r="249" spans="1:5" x14ac:dyDescent="0.25">
      <c r="A249" s="323"/>
      <c r="B249" s="91"/>
      <c r="C249" s="325"/>
      <c r="D249" s="325"/>
      <c r="E249" s="325"/>
    </row>
    <row r="250" spans="1:5" x14ac:dyDescent="0.25">
      <c r="A250" s="323"/>
      <c r="B250" s="91"/>
      <c r="C250" s="325"/>
      <c r="D250" s="325"/>
      <c r="E250" s="325"/>
    </row>
    <row r="251" spans="1:5" x14ac:dyDescent="0.25">
      <c r="A251" s="323"/>
      <c r="B251" s="91"/>
      <c r="C251" s="325"/>
      <c r="D251" s="325"/>
      <c r="E251" s="325"/>
    </row>
    <row r="252" spans="1:5" x14ac:dyDescent="0.25">
      <c r="A252" s="323"/>
      <c r="B252" s="91"/>
      <c r="C252" s="325"/>
      <c r="D252" s="325"/>
      <c r="E252" s="325"/>
    </row>
    <row r="253" spans="1:5" x14ac:dyDescent="0.25">
      <c r="A253" s="323"/>
      <c r="B253" s="91"/>
      <c r="C253" s="325"/>
      <c r="D253" s="325"/>
      <c r="E253" s="325"/>
    </row>
    <row r="254" spans="1:5" x14ac:dyDescent="0.25">
      <c r="A254" s="323"/>
      <c r="B254" s="91"/>
      <c r="C254" s="325"/>
      <c r="D254" s="325"/>
      <c r="E254" s="325"/>
    </row>
    <row r="255" spans="1:5" x14ac:dyDescent="0.25">
      <c r="A255" s="323"/>
      <c r="B255" s="91"/>
      <c r="C255" s="325"/>
      <c r="D255" s="325"/>
      <c r="E255" s="325"/>
    </row>
    <row r="256" spans="1:5" x14ac:dyDescent="0.25">
      <c r="A256" s="323"/>
      <c r="B256" s="91"/>
      <c r="C256" s="325"/>
      <c r="D256" s="325"/>
      <c r="E256" s="325"/>
    </row>
    <row r="257" spans="1:5" x14ac:dyDescent="0.25">
      <c r="A257" s="323"/>
      <c r="B257" s="91"/>
      <c r="C257" s="325"/>
      <c r="D257" s="325"/>
      <c r="E257" s="325"/>
    </row>
    <row r="258" spans="1:5" x14ac:dyDescent="0.25">
      <c r="A258" s="323"/>
      <c r="B258" s="91"/>
      <c r="C258" s="325"/>
      <c r="D258" s="325"/>
      <c r="E258" s="325"/>
    </row>
    <row r="259" spans="1:5" x14ac:dyDescent="0.25">
      <c r="A259" s="323"/>
      <c r="B259" s="91"/>
      <c r="C259" s="325"/>
      <c r="D259" s="325"/>
      <c r="E259" s="325"/>
    </row>
    <row r="260" spans="1:5" x14ac:dyDescent="0.25">
      <c r="A260" s="323"/>
      <c r="B260" s="91"/>
      <c r="C260" s="325"/>
      <c r="D260" s="325"/>
      <c r="E260" s="325"/>
    </row>
    <row r="261" spans="1:5" x14ac:dyDescent="0.25">
      <c r="A261" s="323"/>
      <c r="B261" s="91"/>
      <c r="C261" s="325"/>
      <c r="D261" s="325"/>
      <c r="E261" s="325"/>
    </row>
    <row r="262" spans="1:5" x14ac:dyDescent="0.25">
      <c r="A262" s="323"/>
      <c r="B262" s="91"/>
      <c r="C262" s="325"/>
      <c r="D262" s="325"/>
      <c r="E262" s="325"/>
    </row>
    <row r="263" spans="1:5" x14ac:dyDescent="0.25">
      <c r="A263" s="323"/>
      <c r="B263" s="91"/>
      <c r="C263" s="325"/>
      <c r="D263" s="325"/>
      <c r="E263" s="325"/>
    </row>
    <row r="264" spans="1:5" x14ac:dyDescent="0.25">
      <c r="A264" s="323"/>
      <c r="B264" s="91"/>
      <c r="C264" s="325"/>
      <c r="D264" s="325"/>
      <c r="E264" s="325"/>
    </row>
    <row r="265" spans="1:5" x14ac:dyDescent="0.25">
      <c r="A265" s="323"/>
      <c r="B265" s="91"/>
      <c r="C265" s="325"/>
      <c r="D265" s="325"/>
      <c r="E265" s="325"/>
    </row>
    <row r="266" spans="1:5" x14ac:dyDescent="0.25">
      <c r="A266" s="323"/>
      <c r="B266" s="91"/>
      <c r="C266" s="325"/>
      <c r="D266" s="325"/>
      <c r="E266" s="325"/>
    </row>
    <row r="267" spans="1:5" x14ac:dyDescent="0.25">
      <c r="A267" s="323"/>
      <c r="B267" s="91"/>
      <c r="C267" s="325"/>
      <c r="D267" s="325"/>
      <c r="E267" s="325"/>
    </row>
    <row r="268" spans="1:5" x14ac:dyDescent="0.25">
      <c r="A268" s="323"/>
      <c r="B268" s="91"/>
      <c r="C268" s="325"/>
      <c r="D268" s="325"/>
      <c r="E268" s="325"/>
    </row>
    <row r="269" spans="1:5" x14ac:dyDescent="0.25">
      <c r="A269" s="323"/>
      <c r="B269" s="91"/>
      <c r="C269" s="325"/>
      <c r="D269" s="325"/>
      <c r="E269" s="325"/>
    </row>
    <row r="270" spans="1:5" x14ac:dyDescent="0.25">
      <c r="A270" s="323"/>
      <c r="B270" s="91"/>
      <c r="C270" s="325"/>
      <c r="D270" s="325"/>
      <c r="E270" s="325"/>
    </row>
    <row r="271" spans="1:5" x14ac:dyDescent="0.25">
      <c r="A271" s="323"/>
      <c r="B271" s="91"/>
      <c r="C271" s="325"/>
      <c r="D271" s="325"/>
      <c r="E271" s="325"/>
    </row>
    <row r="272" spans="1:5" x14ac:dyDescent="0.25">
      <c r="A272" s="323"/>
      <c r="B272" s="91"/>
      <c r="C272" s="325"/>
      <c r="D272" s="325"/>
      <c r="E272" s="325"/>
    </row>
    <row r="273" spans="1:5" x14ac:dyDescent="0.25">
      <c r="A273" s="323"/>
      <c r="B273" s="91"/>
      <c r="C273" s="325"/>
      <c r="D273" s="325"/>
      <c r="E273" s="325"/>
    </row>
    <row r="274" spans="1:5" x14ac:dyDescent="0.25">
      <c r="A274" s="323"/>
      <c r="B274" s="91"/>
      <c r="C274" s="325"/>
      <c r="D274" s="325"/>
      <c r="E274" s="325"/>
    </row>
    <row r="275" spans="1:5" x14ac:dyDescent="0.25">
      <c r="A275" s="323"/>
      <c r="B275" s="91"/>
      <c r="C275" s="325"/>
      <c r="D275" s="325"/>
      <c r="E275" s="325"/>
    </row>
    <row r="276" spans="1:5" x14ac:dyDescent="0.25">
      <c r="A276" s="323"/>
      <c r="B276" s="91"/>
      <c r="C276" s="325"/>
      <c r="D276" s="325"/>
      <c r="E276" s="325"/>
    </row>
    <row r="277" spans="1:5" x14ac:dyDescent="0.25">
      <c r="A277" s="323"/>
      <c r="B277" s="91"/>
      <c r="C277" s="325"/>
      <c r="D277" s="325"/>
      <c r="E277" s="325"/>
    </row>
    <row r="278" spans="1:5" x14ac:dyDescent="0.25">
      <c r="A278" s="323"/>
      <c r="B278" s="91"/>
      <c r="C278" s="325"/>
      <c r="D278" s="325"/>
      <c r="E278" s="325"/>
    </row>
    <row r="279" spans="1:5" x14ac:dyDescent="0.25">
      <c r="A279" s="323"/>
      <c r="B279" s="91"/>
      <c r="C279" s="325"/>
      <c r="D279" s="325"/>
      <c r="E279" s="325"/>
    </row>
    <row r="280" spans="1:5" x14ac:dyDescent="0.25">
      <c r="A280" s="323"/>
      <c r="B280" s="91"/>
      <c r="C280" s="325"/>
      <c r="D280" s="325"/>
      <c r="E280" s="325"/>
    </row>
    <row r="281" spans="1:5" x14ac:dyDescent="0.25">
      <c r="A281" s="323"/>
      <c r="B281" s="91"/>
      <c r="C281" s="325"/>
      <c r="D281" s="325"/>
      <c r="E281" s="325"/>
    </row>
    <row r="282" spans="1:5" x14ac:dyDescent="0.25">
      <c r="A282" s="323"/>
      <c r="B282" s="91"/>
      <c r="C282" s="325"/>
      <c r="D282" s="325"/>
      <c r="E282" s="325"/>
    </row>
    <row r="283" spans="1:5" x14ac:dyDescent="0.25">
      <c r="A283" s="323"/>
      <c r="B283" s="91"/>
      <c r="C283" s="325"/>
      <c r="D283" s="325"/>
      <c r="E283" s="325"/>
    </row>
    <row r="284" spans="1:5" x14ac:dyDescent="0.25">
      <c r="A284" s="323"/>
      <c r="B284" s="91"/>
      <c r="C284" s="325"/>
      <c r="D284" s="325"/>
      <c r="E284" s="325"/>
    </row>
    <row r="285" spans="1:5" x14ac:dyDescent="0.25">
      <c r="A285" s="323"/>
      <c r="B285" s="91"/>
      <c r="C285" s="325"/>
      <c r="D285" s="325"/>
      <c r="E285" s="325"/>
    </row>
    <row r="286" spans="1:5" x14ac:dyDescent="0.25">
      <c r="A286" s="323"/>
      <c r="B286" s="91"/>
      <c r="C286" s="325"/>
      <c r="D286" s="325"/>
      <c r="E286" s="325"/>
    </row>
    <row r="287" spans="1:5" x14ac:dyDescent="0.25">
      <c r="A287" s="323"/>
      <c r="B287" s="91"/>
      <c r="C287" s="325"/>
      <c r="D287" s="325"/>
      <c r="E287" s="325"/>
    </row>
    <row r="288" spans="1:5" x14ac:dyDescent="0.25">
      <c r="A288" s="323"/>
      <c r="B288" s="91"/>
      <c r="C288" s="325"/>
      <c r="D288" s="325"/>
      <c r="E288" s="325"/>
    </row>
    <row r="289" spans="1:5" x14ac:dyDescent="0.25">
      <c r="A289" s="323"/>
      <c r="B289" s="91"/>
      <c r="C289" s="325"/>
      <c r="D289" s="325"/>
      <c r="E289" s="325"/>
    </row>
    <row r="290" spans="1:5" x14ac:dyDescent="0.25">
      <c r="A290" s="323"/>
      <c r="B290" s="91"/>
      <c r="C290" s="325"/>
      <c r="D290" s="325"/>
      <c r="E290" s="325"/>
    </row>
    <row r="291" spans="1:5" x14ac:dyDescent="0.25">
      <c r="A291" s="323"/>
      <c r="B291" s="91"/>
      <c r="C291" s="325"/>
      <c r="D291" s="325"/>
      <c r="E291" s="325"/>
    </row>
    <row r="292" spans="1:5" x14ac:dyDescent="0.25">
      <c r="A292" s="323"/>
      <c r="B292" s="91"/>
      <c r="C292" s="325"/>
      <c r="D292" s="325"/>
      <c r="E292" s="325"/>
    </row>
    <row r="293" spans="1:5" x14ac:dyDescent="0.25">
      <c r="A293" s="323"/>
      <c r="B293" s="91"/>
      <c r="C293" s="325"/>
      <c r="D293" s="325"/>
      <c r="E293" s="325"/>
    </row>
    <row r="294" spans="1:5" x14ac:dyDescent="0.25">
      <c r="A294" s="323"/>
      <c r="B294" s="91"/>
      <c r="C294" s="325"/>
      <c r="D294" s="325"/>
      <c r="E294" s="325"/>
    </row>
    <row r="295" spans="1:5" x14ac:dyDescent="0.25">
      <c r="A295" s="323"/>
      <c r="B295" s="91"/>
      <c r="C295" s="325"/>
      <c r="D295" s="325"/>
      <c r="E295" s="325"/>
    </row>
    <row r="296" spans="1:5" x14ac:dyDescent="0.25">
      <c r="A296" s="323"/>
      <c r="B296" s="91"/>
      <c r="C296" s="325"/>
      <c r="D296" s="325"/>
      <c r="E296" s="325"/>
    </row>
    <row r="297" spans="1:5" x14ac:dyDescent="0.25">
      <c r="A297" s="323"/>
      <c r="B297" s="91"/>
      <c r="C297" s="325"/>
      <c r="D297" s="325"/>
      <c r="E297" s="325"/>
    </row>
    <row r="298" spans="1:5" x14ac:dyDescent="0.25">
      <c r="A298" s="323"/>
      <c r="B298" s="91"/>
      <c r="C298" s="325"/>
      <c r="D298" s="325"/>
      <c r="E298" s="325"/>
    </row>
    <row r="299" spans="1:5" x14ac:dyDescent="0.25">
      <c r="A299" s="323"/>
      <c r="B299" s="91"/>
      <c r="C299" s="325"/>
      <c r="D299" s="325"/>
      <c r="E299" s="325"/>
    </row>
    <row r="300" spans="1:5" x14ac:dyDescent="0.25">
      <c r="A300" s="323"/>
      <c r="B300" s="91"/>
      <c r="C300" s="325"/>
      <c r="D300" s="325"/>
      <c r="E300" s="325"/>
    </row>
    <row r="301" spans="1:5" x14ac:dyDescent="0.25">
      <c r="A301" s="323"/>
      <c r="B301" s="91"/>
      <c r="C301" s="325"/>
      <c r="D301" s="325"/>
      <c r="E301" s="325"/>
    </row>
    <row r="302" spans="1:5" x14ac:dyDescent="0.25">
      <c r="A302" s="323"/>
      <c r="B302" s="91"/>
      <c r="C302" s="325"/>
      <c r="D302" s="325"/>
      <c r="E302" s="325"/>
    </row>
    <row r="303" spans="1:5" x14ac:dyDescent="0.25">
      <c r="A303" s="323"/>
      <c r="B303" s="91"/>
      <c r="C303" s="325"/>
      <c r="D303" s="325"/>
      <c r="E303" s="325"/>
    </row>
    <row r="304" spans="1:5" x14ac:dyDescent="0.25">
      <c r="A304" s="323"/>
      <c r="B304" s="91"/>
      <c r="C304" s="325"/>
      <c r="D304" s="325"/>
      <c r="E304" s="325"/>
    </row>
    <row r="305" spans="1:5" x14ac:dyDescent="0.25">
      <c r="A305" s="323"/>
      <c r="B305" s="91"/>
      <c r="C305" s="325"/>
      <c r="D305" s="325"/>
      <c r="E305" s="325"/>
    </row>
    <row r="306" spans="1:5" x14ac:dyDescent="0.25">
      <c r="A306" s="323"/>
      <c r="B306" s="91"/>
      <c r="C306" s="325"/>
      <c r="D306" s="325"/>
      <c r="E306" s="325"/>
    </row>
    <row r="307" spans="1:5" x14ac:dyDescent="0.25">
      <c r="A307" s="323"/>
      <c r="B307" s="91"/>
      <c r="C307" s="325"/>
      <c r="D307" s="325"/>
      <c r="E307" s="325"/>
    </row>
    <row r="308" spans="1:5" x14ac:dyDescent="0.25">
      <c r="A308" s="323"/>
      <c r="B308" s="91"/>
      <c r="C308" s="325"/>
      <c r="D308" s="325"/>
      <c r="E308" s="325"/>
    </row>
    <row r="309" spans="1:5" x14ac:dyDescent="0.25">
      <c r="A309" s="323"/>
      <c r="B309" s="91"/>
      <c r="C309" s="325"/>
      <c r="D309" s="325"/>
      <c r="E309" s="325"/>
    </row>
    <row r="310" spans="1:5" x14ac:dyDescent="0.25">
      <c r="A310" s="323"/>
      <c r="B310" s="91"/>
      <c r="C310" s="325"/>
      <c r="D310" s="325"/>
      <c r="E310" s="325"/>
    </row>
    <row r="311" spans="1:5" x14ac:dyDescent="0.25">
      <c r="A311" s="323"/>
      <c r="B311" s="91"/>
      <c r="C311" s="325"/>
      <c r="D311" s="325"/>
      <c r="E311" s="325"/>
    </row>
    <row r="312" spans="1:5" x14ac:dyDescent="0.25">
      <c r="A312" s="323"/>
      <c r="B312" s="91"/>
      <c r="C312" s="325"/>
      <c r="D312" s="325"/>
      <c r="E312" s="325"/>
    </row>
    <row r="313" spans="1:5" x14ac:dyDescent="0.25">
      <c r="A313" s="323"/>
      <c r="B313" s="91"/>
      <c r="C313" s="325"/>
      <c r="D313" s="325"/>
      <c r="E313" s="325"/>
    </row>
    <row r="314" spans="1:5" x14ac:dyDescent="0.25">
      <c r="A314" s="323"/>
      <c r="B314" s="91"/>
      <c r="C314" s="325"/>
      <c r="D314" s="325"/>
      <c r="E314" s="325"/>
    </row>
    <row r="315" spans="1:5" x14ac:dyDescent="0.25">
      <c r="A315" s="323"/>
      <c r="B315" s="91"/>
      <c r="C315" s="325"/>
      <c r="D315" s="325"/>
      <c r="E315" s="325"/>
    </row>
    <row r="316" spans="1:5" x14ac:dyDescent="0.25">
      <c r="A316" s="323"/>
      <c r="B316" s="91"/>
      <c r="C316" s="325"/>
      <c r="D316" s="325"/>
      <c r="E316" s="325"/>
    </row>
    <row r="317" spans="1:5" x14ac:dyDescent="0.25">
      <c r="A317" s="323"/>
      <c r="B317" s="91"/>
      <c r="C317" s="325"/>
      <c r="D317" s="325"/>
      <c r="E317" s="325"/>
    </row>
    <row r="318" spans="1:5" x14ac:dyDescent="0.25">
      <c r="A318" s="323"/>
      <c r="B318" s="91"/>
      <c r="C318" s="325"/>
      <c r="D318" s="325"/>
      <c r="E318" s="325"/>
    </row>
    <row r="319" spans="1:5" x14ac:dyDescent="0.25">
      <c r="A319" s="323"/>
      <c r="B319" s="91"/>
      <c r="C319" s="325"/>
      <c r="D319" s="325"/>
      <c r="E319" s="325"/>
    </row>
    <row r="320" spans="1:5" x14ac:dyDescent="0.25">
      <c r="A320" s="323"/>
      <c r="B320" s="91"/>
      <c r="C320" s="325"/>
      <c r="D320" s="325"/>
      <c r="E320" s="325"/>
    </row>
    <row r="321" spans="1:5" x14ac:dyDescent="0.25">
      <c r="A321" s="323"/>
      <c r="B321" s="91"/>
      <c r="C321" s="325"/>
      <c r="D321" s="325"/>
      <c r="E321" s="325"/>
    </row>
    <row r="322" spans="1:5" x14ac:dyDescent="0.25">
      <c r="A322" s="323"/>
      <c r="B322" s="91"/>
      <c r="C322" s="325"/>
      <c r="D322" s="325"/>
      <c r="E322" s="325"/>
    </row>
    <row r="323" spans="1:5" x14ac:dyDescent="0.25">
      <c r="A323" s="323"/>
      <c r="B323" s="91"/>
      <c r="C323" s="325"/>
      <c r="D323" s="325"/>
      <c r="E323" s="325"/>
    </row>
    <row r="324" spans="1:5" x14ac:dyDescent="0.25">
      <c r="A324" s="323"/>
      <c r="B324" s="91"/>
      <c r="C324" s="325"/>
      <c r="D324" s="325"/>
      <c r="E324" s="325"/>
    </row>
    <row r="325" spans="1:5" x14ac:dyDescent="0.25">
      <c r="A325" s="323"/>
      <c r="B325" s="91"/>
      <c r="C325" s="325"/>
      <c r="D325" s="325"/>
      <c r="E325" s="325"/>
    </row>
    <row r="326" spans="1:5" x14ac:dyDescent="0.25">
      <c r="A326" s="323"/>
      <c r="B326" s="91"/>
      <c r="C326" s="325"/>
      <c r="D326" s="325"/>
      <c r="E326" s="325"/>
    </row>
    <row r="327" spans="1:5" x14ac:dyDescent="0.25">
      <c r="A327" s="323"/>
      <c r="B327" s="91"/>
      <c r="C327" s="325"/>
      <c r="D327" s="325"/>
      <c r="E327" s="325"/>
    </row>
    <row r="328" spans="1:5" x14ac:dyDescent="0.25">
      <c r="A328" s="323"/>
      <c r="B328" s="91"/>
      <c r="C328" s="325"/>
      <c r="D328" s="325"/>
      <c r="E328" s="325"/>
    </row>
    <row r="329" spans="1:5" x14ac:dyDescent="0.25">
      <c r="A329" s="323"/>
      <c r="B329" s="91"/>
      <c r="C329" s="325"/>
      <c r="D329" s="325"/>
      <c r="E329" s="325"/>
    </row>
    <row r="330" spans="1:5" x14ac:dyDescent="0.25">
      <c r="A330" s="323"/>
      <c r="B330" s="91"/>
      <c r="C330" s="325"/>
      <c r="D330" s="325"/>
      <c r="E330" s="325"/>
    </row>
    <row r="331" spans="1:5" x14ac:dyDescent="0.25">
      <c r="A331" s="323"/>
      <c r="B331" s="91"/>
      <c r="C331" s="325"/>
      <c r="D331" s="325"/>
      <c r="E331" s="325"/>
    </row>
    <row r="332" spans="1:5" x14ac:dyDescent="0.25">
      <c r="A332" s="323"/>
      <c r="B332" s="91"/>
      <c r="C332" s="325"/>
      <c r="D332" s="325"/>
      <c r="E332" s="325"/>
    </row>
    <row r="333" spans="1:5" x14ac:dyDescent="0.25">
      <c r="A333" s="323"/>
      <c r="B333" s="91"/>
      <c r="C333" s="325"/>
      <c r="D333" s="325"/>
      <c r="E333" s="325"/>
    </row>
    <row r="334" spans="1:5" x14ac:dyDescent="0.25">
      <c r="A334" s="323"/>
      <c r="B334" s="91"/>
      <c r="C334" s="325"/>
      <c r="D334" s="325"/>
      <c r="E334" s="325"/>
    </row>
    <row r="335" spans="1:5" x14ac:dyDescent="0.25">
      <c r="A335" s="323"/>
      <c r="B335" s="91"/>
      <c r="C335" s="325"/>
      <c r="D335" s="325"/>
      <c r="E335" s="325"/>
    </row>
    <row r="336" spans="1:5" x14ac:dyDescent="0.25">
      <c r="A336" s="323"/>
      <c r="B336" s="91"/>
      <c r="C336" s="325"/>
      <c r="D336" s="325"/>
      <c r="E336" s="325"/>
    </row>
    <row r="337" spans="1:5" x14ac:dyDescent="0.25">
      <c r="A337" s="323"/>
      <c r="B337" s="91"/>
      <c r="C337" s="325"/>
      <c r="D337" s="325"/>
      <c r="E337" s="325"/>
    </row>
    <row r="338" spans="1:5" x14ac:dyDescent="0.25">
      <c r="A338" s="323"/>
      <c r="B338" s="91"/>
      <c r="C338" s="325"/>
      <c r="D338" s="325"/>
      <c r="E338" s="325"/>
    </row>
    <row r="339" spans="1:5" x14ac:dyDescent="0.25">
      <c r="A339" s="323"/>
      <c r="B339" s="91"/>
      <c r="C339" s="325"/>
      <c r="D339" s="325"/>
      <c r="E339" s="325"/>
    </row>
    <row r="340" spans="1:5" x14ac:dyDescent="0.25">
      <c r="A340" s="323"/>
      <c r="B340" s="91"/>
      <c r="C340" s="325"/>
      <c r="D340" s="325"/>
      <c r="E340" s="325"/>
    </row>
    <row r="341" spans="1:5" x14ac:dyDescent="0.25">
      <c r="A341" s="323"/>
      <c r="B341" s="91"/>
      <c r="C341" s="325"/>
      <c r="D341" s="325"/>
      <c r="E341" s="325"/>
    </row>
    <row r="342" spans="1:5" x14ac:dyDescent="0.25">
      <c r="A342" s="323"/>
      <c r="B342" s="91"/>
      <c r="C342" s="325"/>
      <c r="D342" s="325"/>
      <c r="E342" s="325"/>
    </row>
    <row r="343" spans="1:5" x14ac:dyDescent="0.25">
      <c r="A343" s="323"/>
      <c r="B343" s="91"/>
      <c r="C343" s="325"/>
      <c r="D343" s="325"/>
      <c r="E343" s="325"/>
    </row>
    <row r="344" spans="1:5" x14ac:dyDescent="0.25">
      <c r="A344" s="323"/>
      <c r="B344" s="91"/>
      <c r="C344" s="325"/>
      <c r="D344" s="325"/>
      <c r="E344" s="325"/>
    </row>
    <row r="345" spans="1:5" x14ac:dyDescent="0.25">
      <c r="A345" s="323"/>
      <c r="B345" s="91"/>
      <c r="C345" s="325"/>
      <c r="D345" s="325"/>
      <c r="E345" s="325"/>
    </row>
    <row r="346" spans="1:5" x14ac:dyDescent="0.25">
      <c r="A346" s="323"/>
      <c r="B346" s="91"/>
      <c r="C346" s="325"/>
      <c r="D346" s="325"/>
      <c r="E346" s="325"/>
    </row>
    <row r="347" spans="1:5" x14ac:dyDescent="0.25">
      <c r="A347" s="323"/>
      <c r="B347" s="91"/>
      <c r="C347" s="325"/>
      <c r="D347" s="325"/>
      <c r="E347" s="325"/>
    </row>
    <row r="348" spans="1:5" x14ac:dyDescent="0.25">
      <c r="A348" s="323"/>
      <c r="B348" s="91"/>
      <c r="C348" s="325"/>
      <c r="D348" s="325"/>
      <c r="E348" s="325"/>
    </row>
    <row r="349" spans="1:5" x14ac:dyDescent="0.25">
      <c r="A349" s="323"/>
      <c r="B349" s="91"/>
      <c r="C349" s="325"/>
      <c r="D349" s="325"/>
      <c r="E349" s="325"/>
    </row>
    <row r="350" spans="1:5" x14ac:dyDescent="0.25">
      <c r="A350" s="323"/>
      <c r="B350" s="91"/>
      <c r="C350" s="325"/>
      <c r="D350" s="325"/>
      <c r="E350" s="325"/>
    </row>
    <row r="351" spans="1:5" x14ac:dyDescent="0.25">
      <c r="A351" s="323"/>
      <c r="B351" s="91"/>
      <c r="C351" s="325"/>
      <c r="D351" s="325"/>
      <c r="E351" s="325"/>
    </row>
    <row r="352" spans="1:5" x14ac:dyDescent="0.25">
      <c r="A352" s="323"/>
      <c r="B352" s="91"/>
      <c r="C352" s="325"/>
      <c r="D352" s="325"/>
      <c r="E352" s="325"/>
    </row>
    <row r="353" spans="1:5" x14ac:dyDescent="0.25">
      <c r="A353" s="323"/>
      <c r="B353" s="91"/>
      <c r="C353" s="325"/>
      <c r="D353" s="325"/>
      <c r="E353" s="325"/>
    </row>
    <row r="354" spans="1:5" x14ac:dyDescent="0.25">
      <c r="A354" s="323"/>
      <c r="B354" s="91"/>
      <c r="C354" s="325"/>
      <c r="D354" s="325"/>
      <c r="E354" s="325"/>
    </row>
    <row r="355" spans="1:5" x14ac:dyDescent="0.25">
      <c r="A355" s="323"/>
      <c r="B355" s="91"/>
      <c r="C355" s="325"/>
      <c r="D355" s="325"/>
      <c r="E355" s="325"/>
    </row>
    <row r="356" spans="1:5" x14ac:dyDescent="0.25">
      <c r="A356" s="323"/>
      <c r="B356" s="91"/>
      <c r="C356" s="325"/>
      <c r="D356" s="325"/>
      <c r="E356" s="325"/>
    </row>
    <row r="357" spans="1:5" x14ac:dyDescent="0.25">
      <c r="A357" s="323"/>
      <c r="B357" s="91"/>
      <c r="C357" s="325"/>
      <c r="D357" s="325"/>
      <c r="E357" s="325"/>
    </row>
    <row r="358" spans="1:5" x14ac:dyDescent="0.25">
      <c r="A358" s="323"/>
      <c r="B358" s="91"/>
      <c r="C358" s="325"/>
      <c r="D358" s="325"/>
      <c r="E358" s="325"/>
    </row>
    <row r="359" spans="1:5" x14ac:dyDescent="0.25">
      <c r="A359" s="323"/>
      <c r="B359" s="91"/>
      <c r="C359" s="325"/>
      <c r="D359" s="325"/>
      <c r="E359" s="325"/>
    </row>
    <row r="360" spans="1:5" x14ac:dyDescent="0.25">
      <c r="A360" s="323"/>
      <c r="B360" s="91"/>
      <c r="C360" s="325"/>
      <c r="D360" s="325"/>
      <c r="E360" s="325"/>
    </row>
    <row r="361" spans="1:5" x14ac:dyDescent="0.25">
      <c r="A361" s="323"/>
      <c r="B361" s="91"/>
      <c r="C361" s="325"/>
      <c r="D361" s="325"/>
      <c r="E361" s="325"/>
    </row>
    <row r="362" spans="1:5" x14ac:dyDescent="0.25">
      <c r="A362" s="323"/>
      <c r="B362" s="91"/>
      <c r="C362" s="325"/>
      <c r="D362" s="325"/>
      <c r="E362" s="325"/>
    </row>
    <row r="363" spans="1:5" x14ac:dyDescent="0.25">
      <c r="A363" s="323"/>
      <c r="B363" s="91"/>
      <c r="C363" s="325"/>
      <c r="D363" s="325"/>
      <c r="E363" s="325"/>
    </row>
    <row r="364" spans="1:5" x14ac:dyDescent="0.25">
      <c r="A364" s="323"/>
      <c r="B364" s="91"/>
      <c r="C364" s="325"/>
      <c r="D364" s="325"/>
      <c r="E364" s="325"/>
    </row>
    <row r="365" spans="1:5" x14ac:dyDescent="0.25">
      <c r="A365" s="323"/>
      <c r="B365" s="91"/>
      <c r="C365" s="325"/>
      <c r="D365" s="325"/>
      <c r="E365" s="325"/>
    </row>
    <row r="366" spans="1:5" x14ac:dyDescent="0.25">
      <c r="A366" s="323"/>
      <c r="B366" s="91"/>
      <c r="C366" s="325"/>
      <c r="D366" s="325"/>
      <c r="E366" s="325"/>
    </row>
    <row r="367" spans="1:5" x14ac:dyDescent="0.25">
      <c r="A367" s="323"/>
      <c r="B367" s="91"/>
      <c r="C367" s="325"/>
      <c r="D367" s="325"/>
      <c r="E367" s="325"/>
    </row>
    <row r="368" spans="1:5" x14ac:dyDescent="0.25">
      <c r="A368" s="323"/>
      <c r="B368" s="91"/>
      <c r="C368" s="325"/>
      <c r="D368" s="325"/>
      <c r="E368" s="325"/>
    </row>
    <row r="369" spans="1:5" x14ac:dyDescent="0.25">
      <c r="A369" s="323"/>
      <c r="B369" s="91"/>
      <c r="C369" s="325"/>
      <c r="D369" s="325"/>
      <c r="E369" s="325"/>
    </row>
    <row r="370" spans="1:5" x14ac:dyDescent="0.25">
      <c r="A370" s="323"/>
      <c r="B370" s="91"/>
      <c r="C370" s="325"/>
      <c r="D370" s="325"/>
      <c r="E370" s="325"/>
    </row>
    <row r="371" spans="1:5" x14ac:dyDescent="0.25">
      <c r="A371" s="323"/>
      <c r="B371" s="91"/>
      <c r="C371" s="325"/>
      <c r="D371" s="325"/>
      <c r="E371" s="325"/>
    </row>
    <row r="372" spans="1:5" x14ac:dyDescent="0.25">
      <c r="A372" s="323"/>
      <c r="B372" s="91"/>
      <c r="C372" s="325"/>
      <c r="D372" s="325"/>
      <c r="E372" s="325"/>
    </row>
    <row r="373" spans="1:5" x14ac:dyDescent="0.25">
      <c r="A373" s="323"/>
      <c r="B373" s="91"/>
      <c r="C373" s="325"/>
      <c r="D373" s="325"/>
      <c r="E373" s="325"/>
    </row>
    <row r="374" spans="1:5" x14ac:dyDescent="0.25">
      <c r="A374" s="323"/>
      <c r="B374" s="91"/>
      <c r="C374" s="325"/>
      <c r="D374" s="325"/>
      <c r="E374" s="325"/>
    </row>
    <row r="375" spans="1:5" x14ac:dyDescent="0.25">
      <c r="A375" s="323"/>
      <c r="B375" s="91"/>
      <c r="C375" s="325"/>
      <c r="D375" s="325"/>
      <c r="E375" s="325"/>
    </row>
    <row r="376" spans="1:5" x14ac:dyDescent="0.25">
      <c r="A376" s="323"/>
      <c r="B376" s="91"/>
      <c r="C376" s="325"/>
      <c r="D376" s="325"/>
      <c r="E376" s="325"/>
    </row>
    <row r="377" spans="1:5" x14ac:dyDescent="0.25">
      <c r="A377" s="323"/>
      <c r="B377" s="91"/>
      <c r="C377" s="325"/>
      <c r="D377" s="325"/>
      <c r="E377" s="325"/>
    </row>
    <row r="378" spans="1:5" x14ac:dyDescent="0.25">
      <c r="A378" s="323"/>
      <c r="B378" s="91"/>
      <c r="C378" s="325"/>
      <c r="D378" s="325"/>
      <c r="E378" s="325"/>
    </row>
    <row r="379" spans="1:5" x14ac:dyDescent="0.25">
      <c r="A379" s="323"/>
      <c r="B379" s="91"/>
      <c r="C379" s="325"/>
      <c r="D379" s="325"/>
      <c r="E379" s="325"/>
    </row>
    <row r="380" spans="1:5" x14ac:dyDescent="0.25">
      <c r="A380" s="323"/>
      <c r="B380" s="91"/>
      <c r="C380" s="325"/>
      <c r="D380" s="325"/>
      <c r="E380" s="325"/>
    </row>
    <row r="381" spans="1:5" x14ac:dyDescent="0.25">
      <c r="A381" s="323"/>
      <c r="B381" s="91"/>
      <c r="C381" s="325"/>
      <c r="D381" s="325"/>
      <c r="E381" s="325"/>
    </row>
    <row r="382" spans="1:5" x14ac:dyDescent="0.25">
      <c r="A382" s="323"/>
      <c r="B382" s="91"/>
      <c r="C382" s="325"/>
      <c r="D382" s="325"/>
      <c r="E382" s="325"/>
    </row>
    <row r="383" spans="1:5" x14ac:dyDescent="0.25">
      <c r="A383" s="323"/>
      <c r="B383" s="91"/>
      <c r="C383" s="325"/>
      <c r="D383" s="325"/>
      <c r="E383" s="325"/>
    </row>
    <row r="384" spans="1:5" x14ac:dyDescent="0.25">
      <c r="A384" s="323"/>
      <c r="B384" s="91"/>
      <c r="C384" s="325"/>
      <c r="D384" s="325"/>
      <c r="E384" s="325"/>
    </row>
    <row r="385" spans="1:5" x14ac:dyDescent="0.25">
      <c r="A385" s="323"/>
      <c r="B385" s="91"/>
      <c r="C385" s="325"/>
      <c r="D385" s="325"/>
      <c r="E385" s="325"/>
    </row>
    <row r="386" spans="1:5" x14ac:dyDescent="0.25">
      <c r="A386" s="323"/>
      <c r="B386" s="91"/>
      <c r="C386" s="325"/>
      <c r="D386" s="325"/>
      <c r="E386" s="325"/>
    </row>
    <row r="387" spans="1:5" x14ac:dyDescent="0.25">
      <c r="A387" s="323"/>
      <c r="B387" s="91"/>
      <c r="C387" s="325"/>
      <c r="D387" s="325"/>
      <c r="E387" s="325"/>
    </row>
    <row r="388" spans="1:5" x14ac:dyDescent="0.25">
      <c r="A388" s="323"/>
      <c r="B388" s="91"/>
      <c r="C388" s="325"/>
      <c r="D388" s="325"/>
      <c r="E388" s="325"/>
    </row>
    <row r="389" spans="1:5" x14ac:dyDescent="0.25">
      <c r="A389" s="323"/>
      <c r="B389" s="91"/>
      <c r="C389" s="325"/>
      <c r="D389" s="325"/>
      <c r="E389" s="325"/>
    </row>
    <row r="390" spans="1:5" x14ac:dyDescent="0.25">
      <c r="A390" s="323"/>
      <c r="B390" s="91"/>
      <c r="C390" s="325"/>
      <c r="D390" s="325"/>
      <c r="E390" s="325"/>
    </row>
    <row r="391" spans="1:5" x14ac:dyDescent="0.25">
      <c r="A391" s="323"/>
      <c r="B391" s="91"/>
      <c r="C391" s="325"/>
      <c r="D391" s="325"/>
      <c r="E391" s="325"/>
    </row>
    <row r="392" spans="1:5" x14ac:dyDescent="0.25">
      <c r="A392" s="323"/>
      <c r="B392" s="91"/>
      <c r="C392" s="325"/>
      <c r="D392" s="325"/>
      <c r="E392" s="325"/>
    </row>
    <row r="393" spans="1:5" x14ac:dyDescent="0.25">
      <c r="A393" s="323"/>
      <c r="B393" s="91"/>
      <c r="C393" s="325"/>
      <c r="D393" s="325"/>
      <c r="E393" s="325"/>
    </row>
    <row r="394" spans="1:5" x14ac:dyDescent="0.25">
      <c r="A394" s="323"/>
      <c r="B394" s="91"/>
      <c r="C394" s="325"/>
      <c r="D394" s="325"/>
      <c r="E394" s="325"/>
    </row>
    <row r="395" spans="1:5" x14ac:dyDescent="0.25">
      <c r="A395" s="323"/>
      <c r="B395" s="91"/>
      <c r="C395" s="325"/>
      <c r="D395" s="325"/>
      <c r="E395" s="325"/>
    </row>
    <row r="396" spans="1:5" x14ac:dyDescent="0.25">
      <c r="A396" s="323"/>
      <c r="B396" s="91"/>
      <c r="C396" s="325"/>
      <c r="D396" s="325"/>
      <c r="E396" s="325"/>
    </row>
    <row r="397" spans="1:5" x14ac:dyDescent="0.25">
      <c r="A397" s="323"/>
      <c r="B397" s="91"/>
      <c r="C397" s="325"/>
      <c r="D397" s="325"/>
      <c r="E397" s="325"/>
    </row>
    <row r="398" spans="1:5" x14ac:dyDescent="0.25">
      <c r="A398" s="323"/>
      <c r="B398" s="91"/>
      <c r="C398" s="325"/>
      <c r="D398" s="325"/>
      <c r="E398" s="325"/>
    </row>
    <row r="399" spans="1:5" x14ac:dyDescent="0.25">
      <c r="A399" s="323"/>
      <c r="B399" s="91"/>
      <c r="C399" s="325"/>
      <c r="D399" s="325"/>
      <c r="E399" s="325"/>
    </row>
    <row r="400" spans="1:5" x14ac:dyDescent="0.25">
      <c r="A400" s="323"/>
      <c r="B400" s="91"/>
      <c r="C400" s="325"/>
      <c r="D400" s="325"/>
      <c r="E400" s="325"/>
    </row>
    <row r="401" spans="1:5" x14ac:dyDescent="0.25">
      <c r="A401" s="323"/>
      <c r="B401" s="91"/>
      <c r="C401" s="325"/>
      <c r="D401" s="325"/>
      <c r="E401" s="325"/>
    </row>
    <row r="402" spans="1:5" x14ac:dyDescent="0.25">
      <c r="A402" s="323"/>
      <c r="B402" s="91"/>
      <c r="C402" s="325"/>
      <c r="D402" s="325"/>
      <c r="E402" s="325"/>
    </row>
    <row r="403" spans="1:5" x14ac:dyDescent="0.25">
      <c r="A403" s="323"/>
      <c r="B403" s="91"/>
      <c r="C403" s="325"/>
      <c r="D403" s="325"/>
      <c r="E403" s="325"/>
    </row>
    <row r="404" spans="1:5" x14ac:dyDescent="0.25">
      <c r="A404" s="323"/>
      <c r="B404" s="91"/>
      <c r="C404" s="325"/>
      <c r="D404" s="325"/>
      <c r="E404" s="325"/>
    </row>
    <row r="405" spans="1:5" x14ac:dyDescent="0.25">
      <c r="A405" s="323"/>
      <c r="B405" s="91"/>
      <c r="C405" s="325"/>
      <c r="D405" s="325"/>
      <c r="E405" s="325"/>
    </row>
    <row r="406" spans="1:5" x14ac:dyDescent="0.25">
      <c r="A406" s="323"/>
      <c r="B406" s="91"/>
      <c r="C406" s="325"/>
      <c r="D406" s="325"/>
      <c r="E406" s="325"/>
    </row>
    <row r="407" spans="1:5" x14ac:dyDescent="0.25">
      <c r="A407" s="323"/>
      <c r="B407" s="91"/>
      <c r="C407" s="325"/>
      <c r="D407" s="325"/>
      <c r="E407" s="325"/>
    </row>
    <row r="408" spans="1:5" x14ac:dyDescent="0.25">
      <c r="A408" s="323"/>
      <c r="B408" s="91"/>
      <c r="C408" s="325"/>
      <c r="D408" s="325"/>
      <c r="E408" s="325"/>
    </row>
    <row r="409" spans="1:5" x14ac:dyDescent="0.25">
      <c r="A409" s="323"/>
      <c r="B409" s="91"/>
      <c r="C409" s="325"/>
      <c r="D409" s="325"/>
      <c r="E409" s="325"/>
    </row>
    <row r="410" spans="1:5" x14ac:dyDescent="0.25">
      <c r="A410" s="323"/>
      <c r="B410" s="91"/>
      <c r="C410" s="325"/>
      <c r="D410" s="325"/>
      <c r="E410" s="325"/>
    </row>
    <row r="411" spans="1:5" x14ac:dyDescent="0.25">
      <c r="A411" s="323"/>
      <c r="B411" s="91"/>
      <c r="C411" s="325"/>
      <c r="D411" s="325"/>
      <c r="E411" s="325"/>
    </row>
    <row r="412" spans="1:5" x14ac:dyDescent="0.25">
      <c r="A412" s="323"/>
      <c r="B412" s="91"/>
      <c r="C412" s="325"/>
      <c r="D412" s="325"/>
      <c r="E412" s="325"/>
    </row>
    <row r="413" spans="1:5" x14ac:dyDescent="0.25">
      <c r="A413" s="323"/>
      <c r="B413" s="91"/>
      <c r="C413" s="325"/>
      <c r="D413" s="325"/>
      <c r="E413" s="325"/>
    </row>
    <row r="414" spans="1:5" x14ac:dyDescent="0.25">
      <c r="A414" s="323"/>
      <c r="B414" s="91"/>
      <c r="C414" s="325"/>
      <c r="D414" s="325"/>
      <c r="E414" s="325"/>
    </row>
    <row r="415" spans="1:5" x14ac:dyDescent="0.25">
      <c r="A415" s="323"/>
      <c r="B415" s="91"/>
      <c r="C415" s="325"/>
      <c r="D415" s="325"/>
      <c r="E415" s="325"/>
    </row>
    <row r="416" spans="1:5" x14ac:dyDescent="0.25">
      <c r="A416" s="323"/>
      <c r="B416" s="91"/>
      <c r="C416" s="325"/>
      <c r="D416" s="325"/>
      <c r="E416" s="325"/>
    </row>
    <row r="417" spans="1:5" x14ac:dyDescent="0.25">
      <c r="A417" s="323"/>
      <c r="B417" s="91"/>
      <c r="C417" s="325"/>
      <c r="D417" s="325"/>
      <c r="E417" s="325"/>
    </row>
    <row r="418" spans="1:5" x14ac:dyDescent="0.25">
      <c r="A418" s="323"/>
      <c r="B418" s="91"/>
      <c r="C418" s="325"/>
      <c r="D418" s="325"/>
      <c r="E418" s="325"/>
    </row>
    <row r="419" spans="1:5" x14ac:dyDescent="0.25">
      <c r="A419" s="323"/>
      <c r="B419" s="91"/>
      <c r="C419" s="325"/>
      <c r="D419" s="325"/>
      <c r="E419" s="325"/>
    </row>
    <row r="420" spans="1:5" x14ac:dyDescent="0.25">
      <c r="A420" s="323"/>
      <c r="B420" s="91"/>
      <c r="C420" s="325"/>
      <c r="D420" s="325"/>
      <c r="E420" s="325"/>
    </row>
    <row r="421" spans="1:5" x14ac:dyDescent="0.25">
      <c r="A421" s="323"/>
      <c r="B421" s="91"/>
      <c r="C421" s="325"/>
      <c r="D421" s="325"/>
      <c r="E421" s="325"/>
    </row>
    <row r="422" spans="1:5" x14ac:dyDescent="0.25">
      <c r="A422" s="323"/>
      <c r="B422" s="91"/>
      <c r="C422" s="325"/>
      <c r="D422" s="325"/>
      <c r="E422" s="325"/>
    </row>
    <row r="423" spans="1:5" x14ac:dyDescent="0.25">
      <c r="A423" s="323"/>
      <c r="B423" s="91"/>
      <c r="C423" s="325"/>
      <c r="D423" s="325"/>
      <c r="E423" s="325"/>
    </row>
    <row r="424" spans="1:5" x14ac:dyDescent="0.25">
      <c r="A424" s="323"/>
      <c r="B424" s="91"/>
      <c r="C424" s="325"/>
      <c r="D424" s="325"/>
      <c r="E424" s="325"/>
    </row>
    <row r="425" spans="1:5" x14ac:dyDescent="0.25">
      <c r="A425" s="323"/>
      <c r="B425" s="91"/>
      <c r="C425" s="325"/>
      <c r="D425" s="325"/>
      <c r="E425" s="325"/>
    </row>
    <row r="426" spans="1:5" x14ac:dyDescent="0.25">
      <c r="A426" s="323"/>
      <c r="B426" s="91"/>
      <c r="C426" s="325"/>
      <c r="D426" s="325"/>
      <c r="E426" s="325"/>
    </row>
    <row r="427" spans="1:5" x14ac:dyDescent="0.25">
      <c r="A427" s="323"/>
      <c r="B427" s="91"/>
      <c r="C427" s="325"/>
      <c r="D427" s="325"/>
      <c r="E427" s="325"/>
    </row>
    <row r="428" spans="1:5" x14ac:dyDescent="0.25">
      <c r="A428" s="323"/>
      <c r="B428" s="91"/>
      <c r="C428" s="325"/>
      <c r="D428" s="325"/>
      <c r="E428" s="325"/>
    </row>
    <row r="429" spans="1:5" x14ac:dyDescent="0.25">
      <c r="A429" s="323"/>
      <c r="B429" s="91"/>
      <c r="C429" s="325"/>
      <c r="D429" s="325"/>
      <c r="E429" s="325"/>
    </row>
    <row r="430" spans="1:5" x14ac:dyDescent="0.25">
      <c r="A430" s="323"/>
      <c r="B430" s="91"/>
      <c r="C430" s="325"/>
      <c r="D430" s="325"/>
      <c r="E430" s="325"/>
    </row>
    <row r="431" spans="1:5" x14ac:dyDescent="0.25">
      <c r="A431" s="323"/>
      <c r="B431" s="91"/>
      <c r="C431" s="325"/>
      <c r="D431" s="325"/>
      <c r="E431" s="325"/>
    </row>
    <row r="432" spans="1:5" x14ac:dyDescent="0.25">
      <c r="A432" s="323"/>
      <c r="B432" s="91"/>
      <c r="C432" s="325"/>
      <c r="D432" s="325"/>
      <c r="E432" s="325"/>
    </row>
    <row r="433" spans="1:5" x14ac:dyDescent="0.25">
      <c r="A433" s="323"/>
      <c r="B433" s="91"/>
      <c r="C433" s="325"/>
      <c r="D433" s="325"/>
      <c r="E433" s="325"/>
    </row>
    <row r="434" spans="1:5" x14ac:dyDescent="0.25">
      <c r="A434" s="323"/>
      <c r="B434" s="91"/>
      <c r="C434" s="325"/>
      <c r="D434" s="325"/>
      <c r="E434" s="325"/>
    </row>
    <row r="435" spans="1:5" x14ac:dyDescent="0.25">
      <c r="A435" s="323"/>
      <c r="B435" s="91"/>
      <c r="C435" s="325"/>
      <c r="D435" s="325"/>
      <c r="E435" s="325"/>
    </row>
    <row r="436" spans="1:5" x14ac:dyDescent="0.25">
      <c r="A436" s="323"/>
      <c r="B436" s="91"/>
      <c r="C436" s="325"/>
      <c r="D436" s="325"/>
      <c r="E436" s="325"/>
    </row>
    <row r="437" spans="1:5" x14ac:dyDescent="0.25">
      <c r="A437" s="323"/>
      <c r="B437" s="91"/>
      <c r="C437" s="325"/>
      <c r="D437" s="325"/>
      <c r="E437" s="325"/>
    </row>
    <row r="438" spans="1:5" x14ac:dyDescent="0.25">
      <c r="A438" s="323"/>
      <c r="B438" s="91"/>
      <c r="C438" s="325"/>
      <c r="D438" s="325"/>
      <c r="E438" s="325"/>
    </row>
    <row r="439" spans="1:5" x14ac:dyDescent="0.25">
      <c r="A439" s="323"/>
      <c r="B439" s="91"/>
      <c r="C439" s="325"/>
      <c r="D439" s="325"/>
      <c r="E439" s="325"/>
    </row>
    <row r="440" spans="1:5" x14ac:dyDescent="0.25">
      <c r="A440" s="323"/>
      <c r="B440" s="91"/>
      <c r="C440" s="325"/>
      <c r="D440" s="325"/>
      <c r="E440" s="325"/>
    </row>
    <row r="441" spans="1:5" x14ac:dyDescent="0.25">
      <c r="A441" s="323"/>
      <c r="B441" s="91"/>
      <c r="C441" s="325"/>
      <c r="D441" s="325"/>
      <c r="E441" s="325"/>
    </row>
    <row r="442" spans="1:5" x14ac:dyDescent="0.25">
      <c r="A442" s="323"/>
      <c r="B442" s="91"/>
      <c r="C442" s="325"/>
      <c r="D442" s="325"/>
      <c r="E442" s="325"/>
    </row>
    <row r="443" spans="1:5" x14ac:dyDescent="0.25">
      <c r="A443" s="323"/>
      <c r="B443" s="91"/>
      <c r="C443" s="325"/>
      <c r="D443" s="325"/>
      <c r="E443" s="325"/>
    </row>
    <row r="444" spans="1:5" x14ac:dyDescent="0.25">
      <c r="A444" s="323"/>
      <c r="B444" s="91"/>
      <c r="C444" s="325"/>
      <c r="D444" s="325"/>
      <c r="E444" s="325"/>
    </row>
    <row r="445" spans="1:5" x14ac:dyDescent="0.25">
      <c r="A445" s="323"/>
      <c r="B445" s="91"/>
      <c r="C445" s="325"/>
      <c r="D445" s="325"/>
      <c r="E445" s="325"/>
    </row>
    <row r="446" spans="1:5" x14ac:dyDescent="0.25">
      <c r="A446" s="323"/>
      <c r="B446" s="91"/>
      <c r="C446" s="325"/>
      <c r="D446" s="325"/>
      <c r="E446" s="325"/>
    </row>
    <row r="447" spans="1:5" x14ac:dyDescent="0.25">
      <c r="A447" s="323"/>
      <c r="B447" s="91"/>
      <c r="C447" s="325"/>
      <c r="D447" s="325"/>
      <c r="E447" s="325"/>
    </row>
    <row r="448" spans="1:5" x14ac:dyDescent="0.25">
      <c r="A448" s="323"/>
      <c r="B448" s="91"/>
      <c r="C448" s="325"/>
      <c r="D448" s="325"/>
      <c r="E448" s="325"/>
    </row>
    <row r="449" spans="1:5" x14ac:dyDescent="0.25">
      <c r="A449" s="323"/>
      <c r="B449" s="91"/>
      <c r="C449" s="325"/>
      <c r="D449" s="325"/>
      <c r="E449" s="325"/>
    </row>
    <row r="450" spans="1:5" x14ac:dyDescent="0.25">
      <c r="A450" s="323"/>
      <c r="B450" s="91"/>
      <c r="C450" s="325"/>
      <c r="D450" s="325"/>
      <c r="E450" s="325"/>
    </row>
    <row r="451" spans="1:5" x14ac:dyDescent="0.25">
      <c r="A451" s="323"/>
      <c r="B451" s="91"/>
      <c r="C451" s="325"/>
      <c r="D451" s="325"/>
      <c r="E451" s="325"/>
    </row>
    <row r="452" spans="1:5" x14ac:dyDescent="0.25">
      <c r="A452" s="323"/>
      <c r="B452" s="91"/>
      <c r="C452" s="325"/>
      <c r="D452" s="325"/>
      <c r="E452" s="325"/>
    </row>
    <row r="453" spans="1:5" x14ac:dyDescent="0.25">
      <c r="A453" s="323"/>
      <c r="B453" s="91"/>
      <c r="C453" s="325"/>
      <c r="D453" s="325"/>
      <c r="E453" s="325"/>
    </row>
    <row r="454" spans="1:5" x14ac:dyDescent="0.25">
      <c r="A454" s="323"/>
      <c r="B454" s="91"/>
      <c r="C454" s="325"/>
      <c r="D454" s="325"/>
      <c r="E454" s="325"/>
    </row>
    <row r="455" spans="1:5" x14ac:dyDescent="0.25">
      <c r="A455" s="323"/>
      <c r="B455" s="91"/>
      <c r="C455" s="325"/>
      <c r="D455" s="325"/>
      <c r="E455" s="325"/>
    </row>
    <row r="456" spans="1:5" x14ac:dyDescent="0.25">
      <c r="A456" s="323"/>
      <c r="B456" s="91"/>
      <c r="C456" s="325"/>
      <c r="D456" s="325"/>
      <c r="E456" s="325"/>
    </row>
    <row r="457" spans="1:5" x14ac:dyDescent="0.25">
      <c r="A457" s="323"/>
      <c r="B457" s="91"/>
      <c r="C457" s="325"/>
      <c r="D457" s="325"/>
      <c r="E457" s="325"/>
    </row>
    <row r="458" spans="1:5" x14ac:dyDescent="0.25">
      <c r="A458" s="323"/>
      <c r="B458" s="91"/>
      <c r="C458" s="325"/>
      <c r="D458" s="325"/>
      <c r="E458" s="325"/>
    </row>
    <row r="459" spans="1:5" x14ac:dyDescent="0.25">
      <c r="A459" s="323"/>
      <c r="B459" s="91"/>
      <c r="C459" s="325"/>
      <c r="D459" s="325"/>
      <c r="E459" s="325"/>
    </row>
    <row r="460" spans="1:5" x14ac:dyDescent="0.25">
      <c r="A460" s="323"/>
      <c r="B460" s="91"/>
      <c r="C460" s="325"/>
      <c r="D460" s="325"/>
      <c r="E460" s="325"/>
    </row>
    <row r="461" spans="1:5" x14ac:dyDescent="0.25">
      <c r="A461" s="323"/>
      <c r="B461" s="91"/>
      <c r="C461" s="325"/>
      <c r="D461" s="325"/>
      <c r="E461" s="325"/>
    </row>
    <row r="462" spans="1:5" x14ac:dyDescent="0.25">
      <c r="A462" s="323"/>
      <c r="B462" s="91"/>
      <c r="C462" s="325"/>
      <c r="D462" s="325"/>
      <c r="E462" s="325"/>
    </row>
    <row r="463" spans="1:5" x14ac:dyDescent="0.25">
      <c r="A463" s="323"/>
      <c r="B463" s="91"/>
      <c r="C463" s="325"/>
      <c r="D463" s="325"/>
      <c r="E463" s="325"/>
    </row>
    <row r="464" spans="1:5" x14ac:dyDescent="0.25">
      <c r="A464" s="323"/>
      <c r="B464" s="91"/>
      <c r="C464" s="325"/>
      <c r="D464" s="325"/>
      <c r="E464" s="325"/>
    </row>
    <row r="465" spans="1:5" x14ac:dyDescent="0.25">
      <c r="A465" s="323"/>
      <c r="B465" s="91"/>
      <c r="C465" s="325"/>
      <c r="D465" s="325"/>
      <c r="E465" s="325"/>
    </row>
    <row r="466" spans="1:5" x14ac:dyDescent="0.25">
      <c r="A466" s="323"/>
      <c r="B466" s="91"/>
      <c r="C466" s="325"/>
      <c r="D466" s="325"/>
      <c r="E466" s="325"/>
    </row>
    <row r="467" spans="1:5" x14ac:dyDescent="0.25">
      <c r="A467" s="323"/>
      <c r="B467" s="91"/>
      <c r="C467" s="325"/>
      <c r="D467" s="325"/>
      <c r="E467" s="325"/>
    </row>
    <row r="468" spans="1:5" x14ac:dyDescent="0.25">
      <c r="A468" s="323"/>
      <c r="B468" s="91"/>
      <c r="C468" s="325"/>
      <c r="D468" s="325"/>
      <c r="E468" s="325"/>
    </row>
    <row r="469" spans="1:5" x14ac:dyDescent="0.25">
      <c r="A469" s="323"/>
      <c r="B469" s="91"/>
      <c r="C469" s="325"/>
      <c r="D469" s="325"/>
      <c r="E469" s="325"/>
    </row>
    <row r="470" spans="1:5" x14ac:dyDescent="0.25">
      <c r="A470" s="323"/>
      <c r="B470" s="91"/>
      <c r="C470" s="325"/>
      <c r="D470" s="325"/>
      <c r="E470" s="325"/>
    </row>
    <row r="471" spans="1:5" x14ac:dyDescent="0.25">
      <c r="A471" s="323"/>
      <c r="B471" s="91"/>
      <c r="C471" s="325"/>
      <c r="D471" s="325"/>
      <c r="E471" s="325"/>
    </row>
    <row r="472" spans="1:5" x14ac:dyDescent="0.25">
      <c r="A472" s="323"/>
      <c r="B472" s="91"/>
      <c r="C472" s="325"/>
      <c r="D472" s="325"/>
      <c r="E472" s="325"/>
    </row>
    <row r="473" spans="1:5" x14ac:dyDescent="0.25">
      <c r="A473" s="323"/>
      <c r="B473" s="91"/>
      <c r="C473" s="325"/>
      <c r="D473" s="325"/>
      <c r="E473" s="325"/>
    </row>
    <row r="474" spans="1:5" x14ac:dyDescent="0.25">
      <c r="A474" s="323"/>
      <c r="B474" s="91"/>
      <c r="C474" s="325"/>
      <c r="D474" s="325"/>
      <c r="E474" s="325"/>
    </row>
    <row r="475" spans="1:5" x14ac:dyDescent="0.25">
      <c r="A475" s="323"/>
      <c r="B475" s="91"/>
      <c r="C475" s="325"/>
      <c r="D475" s="325"/>
      <c r="E475" s="325"/>
    </row>
    <row r="476" spans="1:5" x14ac:dyDescent="0.25">
      <c r="A476" s="323"/>
      <c r="B476" s="91"/>
      <c r="C476" s="325"/>
      <c r="D476" s="325"/>
      <c r="E476" s="325"/>
    </row>
    <row r="477" spans="1:5" x14ac:dyDescent="0.25">
      <c r="A477" s="323"/>
      <c r="B477" s="91"/>
      <c r="C477" s="325"/>
      <c r="D477" s="325"/>
      <c r="E477" s="325"/>
    </row>
    <row r="478" spans="1:5" x14ac:dyDescent="0.25">
      <c r="A478" s="323"/>
      <c r="B478" s="91"/>
      <c r="C478" s="325"/>
      <c r="D478" s="325"/>
      <c r="E478" s="325"/>
    </row>
    <row r="479" spans="1:5" x14ac:dyDescent="0.25">
      <c r="A479" s="323"/>
      <c r="B479" s="91"/>
      <c r="C479" s="325"/>
      <c r="D479" s="325"/>
      <c r="E479" s="325"/>
    </row>
    <row r="480" spans="1:5" x14ac:dyDescent="0.25">
      <c r="A480" s="323"/>
      <c r="B480" s="91"/>
      <c r="C480" s="325"/>
      <c r="D480" s="325"/>
      <c r="E480" s="325"/>
    </row>
    <row r="481" spans="1:5" x14ac:dyDescent="0.25">
      <c r="A481" s="323"/>
      <c r="B481" s="91"/>
      <c r="C481" s="325"/>
      <c r="D481" s="325"/>
      <c r="E481" s="325"/>
    </row>
    <row r="482" spans="1:5" x14ac:dyDescent="0.25">
      <c r="A482" s="323"/>
      <c r="B482" s="91"/>
      <c r="C482" s="325"/>
      <c r="D482" s="325"/>
      <c r="E482" s="325"/>
    </row>
    <row r="483" spans="1:5" x14ac:dyDescent="0.25">
      <c r="A483" s="323"/>
      <c r="B483" s="91"/>
      <c r="C483" s="325"/>
      <c r="D483" s="325"/>
      <c r="E483" s="325"/>
    </row>
    <row r="484" spans="1:5" x14ac:dyDescent="0.25">
      <c r="A484" s="323"/>
      <c r="B484" s="91"/>
      <c r="C484" s="325"/>
      <c r="D484" s="325"/>
      <c r="E484" s="325"/>
    </row>
    <row r="485" spans="1:5" x14ac:dyDescent="0.25">
      <c r="A485" s="323"/>
      <c r="B485" s="91"/>
      <c r="C485" s="325"/>
      <c r="D485" s="325"/>
      <c r="E485" s="325"/>
    </row>
    <row r="486" spans="1:5" x14ac:dyDescent="0.25">
      <c r="A486" s="323"/>
      <c r="B486" s="91"/>
      <c r="C486" s="325"/>
      <c r="D486" s="325"/>
      <c r="E486" s="325"/>
    </row>
    <row r="487" spans="1:5" x14ac:dyDescent="0.25">
      <c r="A487" s="323"/>
      <c r="B487" s="91"/>
      <c r="C487" s="325"/>
      <c r="D487" s="325"/>
      <c r="E487" s="325"/>
    </row>
    <row r="488" spans="1:5" x14ac:dyDescent="0.25">
      <c r="A488" s="323"/>
      <c r="B488" s="91"/>
      <c r="C488" s="325"/>
      <c r="D488" s="325"/>
      <c r="E488" s="325"/>
    </row>
    <row r="489" spans="1:5" x14ac:dyDescent="0.25">
      <c r="A489" s="323"/>
      <c r="B489" s="91"/>
      <c r="C489" s="325"/>
      <c r="D489" s="325"/>
      <c r="E489" s="325"/>
    </row>
    <row r="490" spans="1:5" x14ac:dyDescent="0.25">
      <c r="A490" s="323"/>
      <c r="B490" s="91"/>
      <c r="C490" s="325"/>
      <c r="D490" s="325"/>
      <c r="E490" s="325"/>
    </row>
    <row r="491" spans="1:5" x14ac:dyDescent="0.25">
      <c r="A491" s="323"/>
      <c r="B491" s="91"/>
      <c r="C491" s="325"/>
      <c r="D491" s="325"/>
      <c r="E491" s="325"/>
    </row>
    <row r="492" spans="1:5" x14ac:dyDescent="0.25">
      <c r="A492" s="323"/>
      <c r="B492" s="91"/>
      <c r="C492" s="325"/>
      <c r="D492" s="325"/>
      <c r="E492" s="325"/>
    </row>
    <row r="493" spans="1:5" x14ac:dyDescent="0.25">
      <c r="A493" s="323"/>
      <c r="B493" s="91"/>
      <c r="C493" s="325"/>
      <c r="D493" s="325"/>
      <c r="E493" s="325"/>
    </row>
    <row r="494" spans="1:5" x14ac:dyDescent="0.25">
      <c r="A494" s="323"/>
      <c r="B494" s="91"/>
      <c r="C494" s="325"/>
      <c r="D494" s="325"/>
      <c r="E494" s="325"/>
    </row>
    <row r="495" spans="1:5" x14ac:dyDescent="0.25">
      <c r="A495" s="323"/>
      <c r="B495" s="91"/>
      <c r="C495" s="325"/>
      <c r="D495" s="325"/>
      <c r="E495" s="325"/>
    </row>
    <row r="496" spans="1:5" x14ac:dyDescent="0.25">
      <c r="A496" s="323"/>
      <c r="B496" s="91"/>
      <c r="C496" s="325"/>
      <c r="D496" s="325"/>
      <c r="E496" s="325"/>
    </row>
    <row r="497" spans="1:5" x14ac:dyDescent="0.25">
      <c r="A497" s="323"/>
      <c r="B497" s="91"/>
      <c r="C497" s="325"/>
      <c r="D497" s="325"/>
      <c r="E497" s="325"/>
    </row>
    <row r="498" spans="1:5" x14ac:dyDescent="0.25">
      <c r="A498" s="323"/>
      <c r="B498" s="91"/>
      <c r="C498" s="325"/>
      <c r="D498" s="325"/>
      <c r="E498" s="325"/>
    </row>
    <row r="499" spans="1:5" x14ac:dyDescent="0.25">
      <c r="A499" s="323"/>
      <c r="B499" s="91"/>
      <c r="C499" s="325"/>
      <c r="D499" s="325"/>
      <c r="E499" s="325"/>
    </row>
    <row r="500" spans="1:5" x14ac:dyDescent="0.25">
      <c r="A500" s="323"/>
      <c r="B500" s="91"/>
      <c r="C500" s="325"/>
      <c r="D500" s="325"/>
      <c r="E500" s="325"/>
    </row>
    <row r="501" spans="1:5" x14ac:dyDescent="0.25">
      <c r="A501" s="323"/>
      <c r="B501" s="91"/>
      <c r="C501" s="325"/>
      <c r="D501" s="325"/>
      <c r="E501" s="325"/>
    </row>
    <row r="502" spans="1:5" x14ac:dyDescent="0.25">
      <c r="A502" s="323"/>
      <c r="B502" s="91"/>
      <c r="C502" s="325"/>
      <c r="D502" s="325"/>
      <c r="E502" s="325"/>
    </row>
    <row r="503" spans="1:5" x14ac:dyDescent="0.25">
      <c r="A503" s="323"/>
      <c r="B503" s="91"/>
      <c r="C503" s="325"/>
      <c r="D503" s="325"/>
      <c r="E503" s="325"/>
    </row>
    <row r="504" spans="1:5" x14ac:dyDescent="0.25">
      <c r="A504" s="323"/>
      <c r="B504" s="91"/>
      <c r="C504" s="325"/>
      <c r="D504" s="325"/>
      <c r="E504" s="325"/>
    </row>
    <row r="505" spans="1:5" x14ac:dyDescent="0.25">
      <c r="A505" s="323"/>
      <c r="B505" s="91"/>
      <c r="C505" s="325"/>
      <c r="D505" s="325"/>
      <c r="E505" s="325"/>
    </row>
    <row r="506" spans="1:5" x14ac:dyDescent="0.25">
      <c r="A506" s="323"/>
      <c r="B506" s="91"/>
      <c r="C506" s="325"/>
      <c r="D506" s="325"/>
      <c r="E506" s="325"/>
    </row>
    <row r="507" spans="1:5" x14ac:dyDescent="0.25">
      <c r="A507" s="323"/>
      <c r="B507" s="91"/>
      <c r="C507" s="325"/>
      <c r="D507" s="325"/>
      <c r="E507" s="325"/>
    </row>
    <row r="508" spans="1:5" x14ac:dyDescent="0.25">
      <c r="A508" s="323"/>
      <c r="B508" s="91"/>
      <c r="C508" s="325"/>
      <c r="D508" s="325"/>
      <c r="E508" s="325"/>
    </row>
    <row r="509" spans="1:5" x14ac:dyDescent="0.25">
      <c r="A509" s="323"/>
      <c r="B509" s="91"/>
      <c r="C509" s="325"/>
      <c r="D509" s="325"/>
      <c r="E509" s="325"/>
    </row>
    <row r="510" spans="1:5" x14ac:dyDescent="0.25">
      <c r="A510" s="323"/>
      <c r="B510" s="91"/>
      <c r="C510" s="325"/>
      <c r="D510" s="325"/>
      <c r="E510" s="325"/>
    </row>
    <row r="511" spans="1:5" x14ac:dyDescent="0.25">
      <c r="A511" s="323"/>
      <c r="B511" s="91"/>
      <c r="C511" s="325"/>
      <c r="D511" s="325"/>
      <c r="E511" s="325"/>
    </row>
    <row r="512" spans="1:5" x14ac:dyDescent="0.25">
      <c r="A512" s="323"/>
      <c r="B512" s="91"/>
      <c r="C512" s="325"/>
      <c r="D512" s="325"/>
      <c r="E512" s="325"/>
    </row>
    <row r="513" spans="1:5" x14ac:dyDescent="0.25">
      <c r="A513" s="323"/>
      <c r="B513" s="91"/>
      <c r="C513" s="348"/>
      <c r="D513" s="292"/>
      <c r="E513" s="331"/>
    </row>
    <row r="514" spans="1:5" x14ac:dyDescent="0.25">
      <c r="A514" s="323"/>
      <c r="B514" s="91"/>
      <c r="C514" s="324"/>
      <c r="D514" s="75"/>
      <c r="E514" s="330"/>
    </row>
    <row r="515" spans="1:5" x14ac:dyDescent="0.25">
      <c r="A515" s="323"/>
      <c r="B515" s="91"/>
      <c r="C515" s="324"/>
      <c r="D515" s="75"/>
      <c r="E515" s="330"/>
    </row>
    <row r="516" spans="1:5" x14ac:dyDescent="0.25">
      <c r="A516" s="323"/>
      <c r="B516" s="91"/>
      <c r="C516" s="324"/>
      <c r="D516" s="75"/>
      <c r="E516" s="330"/>
    </row>
    <row r="517" spans="1:5" x14ac:dyDescent="0.25">
      <c r="A517" s="323"/>
      <c r="B517" s="91"/>
      <c r="C517" s="324"/>
      <c r="D517" s="75"/>
      <c r="E517" s="330"/>
    </row>
    <row r="518" spans="1:5" x14ac:dyDescent="0.25">
      <c r="A518" s="323"/>
      <c r="B518" s="91"/>
      <c r="C518" s="324"/>
      <c r="D518" s="75"/>
      <c r="E518" s="330"/>
    </row>
    <row r="519" spans="1:5" x14ac:dyDescent="0.25">
      <c r="A519" s="323"/>
      <c r="B519" s="91"/>
      <c r="C519" s="324"/>
      <c r="D519" s="75"/>
      <c r="E519" s="330"/>
    </row>
    <row r="520" spans="1:5" x14ac:dyDescent="0.25">
      <c r="A520" s="323"/>
      <c r="B520" s="91"/>
      <c r="C520" s="324"/>
      <c r="D520" s="75"/>
      <c r="E520" s="330"/>
    </row>
    <row r="521" spans="1:5" x14ac:dyDescent="0.25">
      <c r="A521" s="323"/>
      <c r="B521" s="91"/>
      <c r="C521" s="324"/>
      <c r="D521" s="75"/>
      <c r="E521" s="330"/>
    </row>
    <row r="522" spans="1:5" x14ac:dyDescent="0.25">
      <c r="A522" s="323"/>
      <c r="B522" s="91"/>
      <c r="C522" s="324"/>
      <c r="D522" s="75"/>
      <c r="E522" s="330"/>
    </row>
    <row r="523" spans="1:5" x14ac:dyDescent="0.25">
      <c r="A523" s="323"/>
      <c r="B523" s="91"/>
      <c r="C523" s="324"/>
      <c r="D523" s="75"/>
      <c r="E523" s="330"/>
    </row>
    <row r="524" spans="1:5" x14ac:dyDescent="0.25">
      <c r="A524" s="323"/>
      <c r="B524" s="91"/>
      <c r="C524" s="324"/>
      <c r="D524" s="75"/>
      <c r="E524" s="330"/>
    </row>
    <row r="525" spans="1:5" x14ac:dyDescent="0.25">
      <c r="A525" s="323"/>
      <c r="B525" s="91"/>
      <c r="C525" s="324"/>
      <c r="D525" s="75"/>
      <c r="E525" s="330"/>
    </row>
    <row r="526" spans="1:5" x14ac:dyDescent="0.25">
      <c r="A526" s="323"/>
      <c r="B526" s="91"/>
      <c r="C526" s="324"/>
      <c r="D526" s="75"/>
      <c r="E526" s="330"/>
    </row>
    <row r="527" spans="1:5" x14ac:dyDescent="0.25">
      <c r="A527" s="323"/>
      <c r="B527" s="91"/>
      <c r="C527" s="324"/>
      <c r="D527" s="75"/>
      <c r="E527" s="330"/>
    </row>
    <row r="528" spans="1:5" x14ac:dyDescent="0.25">
      <c r="A528" s="323"/>
      <c r="B528" s="91"/>
      <c r="C528" s="324"/>
      <c r="D528" s="75"/>
      <c r="E528" s="330"/>
    </row>
    <row r="529" spans="1:5" x14ac:dyDescent="0.25">
      <c r="A529" s="323"/>
      <c r="B529" s="91"/>
      <c r="C529" s="324"/>
      <c r="D529" s="75"/>
      <c r="E529" s="330"/>
    </row>
    <row r="530" spans="1:5" x14ac:dyDescent="0.25">
      <c r="A530" s="323"/>
      <c r="B530" s="91"/>
      <c r="C530" s="324"/>
      <c r="D530" s="75"/>
      <c r="E530" s="330"/>
    </row>
    <row r="531" spans="1:5" x14ac:dyDescent="0.25">
      <c r="A531" s="323"/>
      <c r="B531" s="91"/>
      <c r="C531" s="324"/>
      <c r="D531" s="75"/>
      <c r="E531" s="330"/>
    </row>
    <row r="532" spans="1:5" x14ac:dyDescent="0.25">
      <c r="A532" s="323"/>
      <c r="B532" s="91"/>
      <c r="C532" s="324"/>
      <c r="D532" s="75"/>
      <c r="E532" s="330"/>
    </row>
    <row r="533" spans="1:5" x14ac:dyDescent="0.25">
      <c r="A533" s="323"/>
      <c r="B533" s="91"/>
      <c r="C533" s="324"/>
      <c r="D533" s="75"/>
      <c r="E533" s="330"/>
    </row>
    <row r="534" spans="1:5" x14ac:dyDescent="0.25">
      <c r="A534" s="323"/>
      <c r="B534" s="91"/>
      <c r="C534" s="324"/>
      <c r="D534" s="75"/>
      <c r="E534" s="330"/>
    </row>
    <row r="535" spans="1:5" x14ac:dyDescent="0.25">
      <c r="A535" s="323"/>
      <c r="B535" s="91"/>
      <c r="C535" s="324"/>
      <c r="D535" s="75"/>
      <c r="E535" s="330"/>
    </row>
    <row r="536" spans="1:5" x14ac:dyDescent="0.25">
      <c r="A536" s="323"/>
      <c r="B536" s="91"/>
      <c r="C536" s="324"/>
      <c r="D536" s="75"/>
      <c r="E536" s="330"/>
    </row>
    <row r="537" spans="1:5" x14ac:dyDescent="0.25">
      <c r="A537" s="323"/>
      <c r="B537" s="91"/>
      <c r="C537" s="324"/>
      <c r="D537" s="75"/>
      <c r="E537" s="330"/>
    </row>
    <row r="538" spans="1:5" x14ac:dyDescent="0.25">
      <c r="A538" s="323"/>
      <c r="B538" s="91"/>
      <c r="C538" s="324"/>
      <c r="D538" s="75"/>
      <c r="E538" s="330"/>
    </row>
    <row r="539" spans="1:5" x14ac:dyDescent="0.25">
      <c r="A539" s="323"/>
      <c r="B539" s="91"/>
      <c r="C539" s="324"/>
      <c r="D539" s="75"/>
      <c r="E539" s="330"/>
    </row>
    <row r="540" spans="1:5" x14ac:dyDescent="0.25">
      <c r="A540" s="323"/>
      <c r="B540" s="91"/>
      <c r="C540" s="324"/>
      <c r="D540" s="75"/>
      <c r="E540" s="330"/>
    </row>
    <row r="541" spans="1:5" x14ac:dyDescent="0.25">
      <c r="A541" s="323"/>
      <c r="B541" s="91"/>
      <c r="C541" s="324"/>
      <c r="D541" s="75"/>
      <c r="E541" s="330"/>
    </row>
    <row r="542" spans="1:5" x14ac:dyDescent="0.25">
      <c r="A542" s="323"/>
      <c r="B542" s="91"/>
      <c r="C542" s="324"/>
      <c r="D542" s="75"/>
      <c r="E542" s="330"/>
    </row>
    <row r="543" spans="1:5" x14ac:dyDescent="0.25">
      <c r="A543" s="323"/>
      <c r="B543" s="91"/>
      <c r="C543" s="324"/>
      <c r="D543" s="75"/>
      <c r="E543" s="330"/>
    </row>
    <row r="544" spans="1:5" x14ac:dyDescent="0.25">
      <c r="A544" s="323"/>
      <c r="B544" s="91"/>
      <c r="C544" s="324"/>
      <c r="D544" s="75"/>
      <c r="E544" s="330"/>
    </row>
    <row r="545" spans="1:5" x14ac:dyDescent="0.25">
      <c r="A545" s="323"/>
      <c r="B545" s="91"/>
      <c r="C545" s="324"/>
      <c r="D545" s="75"/>
      <c r="E545" s="330"/>
    </row>
    <row r="546" spans="1:5" x14ac:dyDescent="0.25">
      <c r="A546" s="323"/>
      <c r="B546" s="91"/>
      <c r="C546" s="324"/>
      <c r="D546" s="75"/>
      <c r="E546" s="330"/>
    </row>
    <row r="547" spans="1:5" x14ac:dyDescent="0.25">
      <c r="A547" s="336"/>
      <c r="C547" s="324"/>
      <c r="D547" s="75"/>
      <c r="E547" s="330"/>
    </row>
    <row r="548" spans="1:5" x14ac:dyDescent="0.25">
      <c r="A548" s="323"/>
      <c r="C548" s="324"/>
      <c r="D548" s="75"/>
      <c r="E548" s="330"/>
    </row>
    <row r="549" spans="1:5" x14ac:dyDescent="0.25">
      <c r="A549" s="323"/>
      <c r="C549" s="324"/>
      <c r="D549" s="75"/>
      <c r="E549" s="330"/>
    </row>
    <row r="550" spans="1:5" x14ac:dyDescent="0.25">
      <c r="A550" s="323"/>
      <c r="C550" s="324"/>
      <c r="D550" s="75"/>
      <c r="E550" s="330"/>
    </row>
    <row r="551" spans="1:5" x14ac:dyDescent="0.25">
      <c r="A551" s="323"/>
      <c r="C551" s="324"/>
      <c r="D551" s="75"/>
      <c r="E551" s="330"/>
    </row>
    <row r="552" spans="1:5" x14ac:dyDescent="0.25">
      <c r="A552" s="323"/>
      <c r="C552" s="324"/>
      <c r="D552" s="75"/>
      <c r="E552" s="330"/>
    </row>
  </sheetData>
  <mergeCells count="6">
    <mergeCell ref="A12:B25"/>
    <mergeCell ref="G10:G11"/>
    <mergeCell ref="H10:H11"/>
    <mergeCell ref="A1:E1"/>
    <mergeCell ref="C2:E2"/>
    <mergeCell ref="F10:F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J25" sqref="J25"/>
    </sheetView>
  </sheetViews>
  <sheetFormatPr defaultRowHeight="15" x14ac:dyDescent="0.25"/>
  <cols>
    <col min="4" max="4" width="11.7109375" customWidth="1"/>
    <col min="9" max="9" width="9.5703125" bestFit="1" customWidth="1"/>
  </cols>
  <sheetData>
    <row r="1" spans="1:13" x14ac:dyDescent="0.25">
      <c r="A1" s="550" t="s">
        <v>136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2"/>
    </row>
    <row r="2" spans="1:13" ht="15" customHeight="1" x14ac:dyDescent="0.25">
      <c r="A2" s="575" t="s">
        <v>137</v>
      </c>
      <c r="B2" s="575" t="s">
        <v>114</v>
      </c>
      <c r="C2" s="575"/>
      <c r="D2" s="575"/>
      <c r="E2" s="570" t="s">
        <v>115</v>
      </c>
      <c r="F2" s="570"/>
      <c r="G2" s="570" t="s">
        <v>138</v>
      </c>
      <c r="H2" s="570"/>
      <c r="I2" s="571" t="s">
        <v>139</v>
      </c>
      <c r="J2" s="570" t="s">
        <v>140</v>
      </c>
      <c r="K2" s="570"/>
      <c r="L2" s="570" t="s">
        <v>141</v>
      </c>
      <c r="M2" s="570"/>
    </row>
    <row r="3" spans="1:13" x14ac:dyDescent="0.25">
      <c r="A3" s="575"/>
      <c r="B3" s="575"/>
      <c r="C3" s="575"/>
      <c r="D3" s="575"/>
      <c r="E3" s="570"/>
      <c r="F3" s="570"/>
      <c r="G3" s="570"/>
      <c r="H3" s="570"/>
      <c r="I3" s="572"/>
      <c r="J3" s="570"/>
      <c r="K3" s="570"/>
      <c r="L3" s="570"/>
      <c r="M3" s="570"/>
    </row>
    <row r="4" spans="1:13" x14ac:dyDescent="0.25">
      <c r="A4" s="576">
        <v>1</v>
      </c>
      <c r="B4" s="574" t="s">
        <v>142</v>
      </c>
      <c r="C4" s="574"/>
      <c r="D4" s="574"/>
      <c r="E4" s="574" t="s">
        <v>153</v>
      </c>
      <c r="F4" s="569"/>
      <c r="G4" s="569">
        <v>90</v>
      </c>
      <c r="H4" s="569"/>
      <c r="I4" s="540"/>
      <c r="J4" s="516">
        <f>G4*I4</f>
        <v>0</v>
      </c>
      <c r="K4" s="517"/>
      <c r="L4" s="516">
        <f>J4*12</f>
        <v>0</v>
      </c>
      <c r="M4" s="517"/>
    </row>
    <row r="5" spans="1:13" x14ac:dyDescent="0.25">
      <c r="A5" s="576"/>
      <c r="B5" s="574"/>
      <c r="C5" s="574"/>
      <c r="D5" s="574"/>
      <c r="E5" s="569"/>
      <c r="F5" s="569"/>
      <c r="G5" s="569"/>
      <c r="H5" s="569"/>
      <c r="I5" s="542"/>
      <c r="J5" s="520"/>
      <c r="K5" s="521"/>
      <c r="L5" s="520"/>
      <c r="M5" s="521"/>
    </row>
    <row r="6" spans="1:13" x14ac:dyDescent="0.25">
      <c r="A6" s="576">
        <v>2</v>
      </c>
      <c r="B6" s="569" t="s">
        <v>146</v>
      </c>
      <c r="C6" s="569"/>
      <c r="D6" s="569"/>
      <c r="E6" s="569" t="s">
        <v>143</v>
      </c>
      <c r="F6" s="569"/>
      <c r="G6" s="573">
        <v>1000</v>
      </c>
      <c r="H6" s="569"/>
      <c r="I6" s="540"/>
      <c r="J6" s="516">
        <f>G6*I6</f>
        <v>0</v>
      </c>
      <c r="K6" s="517"/>
      <c r="L6" s="516">
        <f>J6*12</f>
        <v>0</v>
      </c>
      <c r="M6" s="517"/>
    </row>
    <row r="7" spans="1:13" x14ac:dyDescent="0.25">
      <c r="A7" s="576"/>
      <c r="B7" s="569"/>
      <c r="C7" s="569"/>
      <c r="D7" s="569"/>
      <c r="E7" s="569"/>
      <c r="F7" s="569"/>
      <c r="G7" s="569"/>
      <c r="H7" s="569"/>
      <c r="I7" s="542"/>
      <c r="J7" s="520"/>
      <c r="K7" s="521"/>
      <c r="L7" s="520"/>
      <c r="M7" s="521"/>
    </row>
    <row r="8" spans="1:13" x14ac:dyDescent="0.25">
      <c r="A8" s="576">
        <v>3</v>
      </c>
      <c r="B8" s="569" t="s">
        <v>144</v>
      </c>
      <c r="C8" s="569"/>
      <c r="D8" s="569"/>
      <c r="E8" s="569" t="s">
        <v>145</v>
      </c>
      <c r="F8" s="569"/>
      <c r="G8" s="569">
        <v>35</v>
      </c>
      <c r="H8" s="569"/>
      <c r="I8" s="540"/>
      <c r="J8" s="516">
        <f>G8*I8</f>
        <v>0</v>
      </c>
      <c r="K8" s="517"/>
      <c r="L8" s="516">
        <f>J8*12</f>
        <v>0</v>
      </c>
      <c r="M8" s="517"/>
    </row>
    <row r="9" spans="1:13" x14ac:dyDescent="0.25">
      <c r="A9" s="576"/>
      <c r="B9" s="569"/>
      <c r="C9" s="569"/>
      <c r="D9" s="569"/>
      <c r="E9" s="569"/>
      <c r="F9" s="569"/>
      <c r="G9" s="569"/>
      <c r="H9" s="569"/>
      <c r="I9" s="542"/>
      <c r="J9" s="520"/>
      <c r="K9" s="521"/>
      <c r="L9" s="520"/>
      <c r="M9" s="521"/>
    </row>
    <row r="10" spans="1:13" x14ac:dyDescent="0.25">
      <c r="A10" s="576">
        <v>4</v>
      </c>
      <c r="B10" s="569" t="s">
        <v>147</v>
      </c>
      <c r="C10" s="569"/>
      <c r="D10" s="569"/>
      <c r="E10" s="569" t="s">
        <v>150</v>
      </c>
      <c r="F10" s="569"/>
      <c r="G10" s="569">
        <v>130</v>
      </c>
      <c r="H10" s="569"/>
      <c r="I10" s="540"/>
      <c r="J10" s="516">
        <f>G10*I10</f>
        <v>0</v>
      </c>
      <c r="K10" s="517"/>
      <c r="L10" s="516">
        <f>J10*12</f>
        <v>0</v>
      </c>
      <c r="M10" s="517"/>
    </row>
    <row r="11" spans="1:13" x14ac:dyDescent="0.25">
      <c r="A11" s="576"/>
      <c r="B11" s="569"/>
      <c r="C11" s="569"/>
      <c r="D11" s="569"/>
      <c r="E11" s="569"/>
      <c r="F11" s="569"/>
      <c r="G11" s="569"/>
      <c r="H11" s="569"/>
      <c r="I11" s="542"/>
      <c r="J11" s="520"/>
      <c r="K11" s="521"/>
      <c r="L11" s="520"/>
      <c r="M11" s="521"/>
    </row>
    <row r="12" spans="1:13" ht="15" customHeight="1" x14ac:dyDescent="0.25">
      <c r="A12" s="531">
        <v>5</v>
      </c>
      <c r="B12" s="522" t="s">
        <v>297</v>
      </c>
      <c r="C12" s="523"/>
      <c r="D12" s="524"/>
      <c r="E12" s="534" t="s">
        <v>205</v>
      </c>
      <c r="F12" s="535"/>
      <c r="G12" s="534">
        <v>40</v>
      </c>
      <c r="H12" s="535"/>
      <c r="I12" s="540"/>
      <c r="J12" s="516">
        <f>I12*G12</f>
        <v>0</v>
      </c>
      <c r="K12" s="517"/>
      <c r="L12" s="516">
        <f>J12*12</f>
        <v>0</v>
      </c>
      <c r="M12" s="517"/>
    </row>
    <row r="13" spans="1:13" x14ac:dyDescent="0.25">
      <c r="A13" s="532"/>
      <c r="B13" s="525"/>
      <c r="C13" s="526"/>
      <c r="D13" s="527"/>
      <c r="E13" s="536"/>
      <c r="F13" s="537"/>
      <c r="G13" s="536"/>
      <c r="H13" s="537"/>
      <c r="I13" s="541"/>
      <c r="J13" s="518"/>
      <c r="K13" s="519"/>
      <c r="L13" s="518"/>
      <c r="M13" s="519"/>
    </row>
    <row r="14" spans="1:13" ht="28.5" customHeight="1" x14ac:dyDescent="0.25">
      <c r="A14" s="533"/>
      <c r="B14" s="528"/>
      <c r="C14" s="529"/>
      <c r="D14" s="530"/>
      <c r="E14" s="538"/>
      <c r="F14" s="539"/>
      <c r="G14" s="538"/>
      <c r="H14" s="539"/>
      <c r="I14" s="542"/>
      <c r="J14" s="520"/>
      <c r="K14" s="521"/>
      <c r="L14" s="520"/>
      <c r="M14" s="521"/>
    </row>
    <row r="15" spans="1:13" x14ac:dyDescent="0.25">
      <c r="A15" s="576">
        <v>6</v>
      </c>
      <c r="B15" s="569" t="s">
        <v>148</v>
      </c>
      <c r="C15" s="569"/>
      <c r="D15" s="569"/>
      <c r="E15" s="569" t="s">
        <v>149</v>
      </c>
      <c r="F15" s="569"/>
      <c r="G15" s="569">
        <v>100</v>
      </c>
      <c r="H15" s="569"/>
      <c r="I15" s="540"/>
      <c r="J15" s="516">
        <f>G15*I15</f>
        <v>0</v>
      </c>
      <c r="K15" s="517"/>
      <c r="L15" s="516">
        <f>J15*12</f>
        <v>0</v>
      </c>
      <c r="M15" s="517"/>
    </row>
    <row r="16" spans="1:13" x14ac:dyDescent="0.25">
      <c r="A16" s="576"/>
      <c r="B16" s="569"/>
      <c r="C16" s="569"/>
      <c r="D16" s="569"/>
      <c r="E16" s="569"/>
      <c r="F16" s="569"/>
      <c r="G16" s="569"/>
      <c r="H16" s="569"/>
      <c r="I16" s="542"/>
      <c r="J16" s="520"/>
      <c r="K16" s="521"/>
      <c r="L16" s="520"/>
      <c r="M16" s="521"/>
    </row>
    <row r="17" spans="1:13" x14ac:dyDescent="0.25">
      <c r="A17" s="576">
        <v>7</v>
      </c>
      <c r="B17" s="569" t="s">
        <v>151</v>
      </c>
      <c r="C17" s="569"/>
      <c r="D17" s="569"/>
      <c r="E17" s="569" t="s">
        <v>152</v>
      </c>
      <c r="F17" s="569"/>
      <c r="G17" s="569">
        <v>15</v>
      </c>
      <c r="H17" s="569"/>
      <c r="I17" s="540"/>
      <c r="J17" s="516">
        <f>G17*I17</f>
        <v>0</v>
      </c>
      <c r="K17" s="517"/>
      <c r="L17" s="516">
        <f>J17*12</f>
        <v>0</v>
      </c>
      <c r="M17" s="517"/>
    </row>
    <row r="18" spans="1:13" x14ac:dyDescent="0.25">
      <c r="A18" s="576"/>
      <c r="B18" s="569"/>
      <c r="C18" s="569"/>
      <c r="D18" s="569"/>
      <c r="E18" s="569"/>
      <c r="F18" s="569"/>
      <c r="G18" s="569"/>
      <c r="H18" s="569"/>
      <c r="I18" s="542"/>
      <c r="J18" s="520"/>
      <c r="K18" s="521"/>
      <c r="L18" s="520"/>
      <c r="M18" s="521"/>
    </row>
    <row r="19" spans="1:13" x14ac:dyDescent="0.25">
      <c r="A19" s="576">
        <v>8</v>
      </c>
      <c r="B19" s="574" t="s">
        <v>298</v>
      </c>
      <c r="C19" s="574"/>
      <c r="D19" s="574"/>
      <c r="E19" s="569" t="s">
        <v>205</v>
      </c>
      <c r="F19" s="569"/>
      <c r="G19" s="569">
        <v>90</v>
      </c>
      <c r="H19" s="569"/>
      <c r="I19" s="540"/>
      <c r="J19" s="516">
        <f>G19*I19</f>
        <v>0</v>
      </c>
      <c r="K19" s="517"/>
      <c r="L19" s="516">
        <f>J19*12</f>
        <v>0</v>
      </c>
      <c r="M19" s="517"/>
    </row>
    <row r="20" spans="1:13" x14ac:dyDescent="0.25">
      <c r="A20" s="576"/>
      <c r="B20" s="574"/>
      <c r="C20" s="574"/>
      <c r="D20" s="574"/>
      <c r="E20" s="569"/>
      <c r="F20" s="569"/>
      <c r="G20" s="569"/>
      <c r="H20" s="569"/>
      <c r="I20" s="542"/>
      <c r="J20" s="520"/>
      <c r="K20" s="521"/>
      <c r="L20" s="520"/>
      <c r="M20" s="521"/>
    </row>
    <row r="21" spans="1:13" x14ac:dyDescent="0.25">
      <c r="A21" s="531">
        <v>9</v>
      </c>
      <c r="B21" s="522" t="s">
        <v>285</v>
      </c>
      <c r="C21" s="523"/>
      <c r="D21" s="524"/>
      <c r="E21" s="522" t="s">
        <v>299</v>
      </c>
      <c r="F21" s="524"/>
      <c r="G21" s="543">
        <v>10</v>
      </c>
      <c r="H21" s="524"/>
      <c r="I21" s="544"/>
      <c r="J21" s="546">
        <f>G21*I21</f>
        <v>0</v>
      </c>
      <c r="K21" s="547"/>
      <c r="L21" s="546">
        <f>J21*12</f>
        <v>0</v>
      </c>
      <c r="M21" s="547"/>
    </row>
    <row r="22" spans="1:13" x14ac:dyDescent="0.25">
      <c r="A22" s="533"/>
      <c r="B22" s="528"/>
      <c r="C22" s="529"/>
      <c r="D22" s="530"/>
      <c r="E22" s="528"/>
      <c r="F22" s="530"/>
      <c r="G22" s="528"/>
      <c r="H22" s="530"/>
      <c r="I22" s="545"/>
      <c r="J22" s="548"/>
      <c r="K22" s="549"/>
      <c r="L22" s="548"/>
      <c r="M22" s="549"/>
    </row>
    <row r="23" spans="1:13" ht="15" customHeight="1" x14ac:dyDescent="0.25">
      <c r="A23" s="553" t="s">
        <v>154</v>
      </c>
      <c r="B23" s="554"/>
      <c r="C23" s="557"/>
      <c r="D23" s="558"/>
      <c r="E23" s="558"/>
      <c r="F23" s="558"/>
      <c r="G23" s="558"/>
      <c r="H23" s="558"/>
      <c r="I23" s="559"/>
      <c r="J23" s="563">
        <f>SUM(J4:K22)</f>
        <v>0</v>
      </c>
      <c r="K23" s="564"/>
      <c r="L23" s="567">
        <f>J23*12</f>
        <v>0</v>
      </c>
      <c r="M23" s="568"/>
    </row>
    <row r="24" spans="1:13" x14ac:dyDescent="0.25">
      <c r="A24" s="555"/>
      <c r="B24" s="556"/>
      <c r="C24" s="560"/>
      <c r="D24" s="561"/>
      <c r="E24" s="561"/>
      <c r="F24" s="561"/>
      <c r="G24" s="561"/>
      <c r="H24" s="561"/>
      <c r="I24" s="562"/>
      <c r="J24" s="565"/>
      <c r="K24" s="566"/>
      <c r="L24" s="568"/>
      <c r="M24" s="568"/>
    </row>
    <row r="25" spans="1:13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21"/>
      <c r="K25" s="21"/>
      <c r="L25" s="21"/>
      <c r="M25" s="22"/>
    </row>
    <row r="26" spans="1:13" x14ac:dyDescent="0.25">
      <c r="A26" s="19"/>
      <c r="B26" s="19"/>
      <c r="C26" s="19"/>
      <c r="D26" s="19"/>
      <c r="E26" s="19"/>
      <c r="F26" s="19"/>
      <c r="G26" s="19"/>
      <c r="H26" s="19"/>
      <c r="I26" s="19"/>
      <c r="K26" s="23"/>
      <c r="L26" s="23"/>
      <c r="M26" s="6"/>
    </row>
    <row r="27" spans="1:13" x14ac:dyDescent="0.25">
      <c r="A27" s="19"/>
      <c r="B27" s="19"/>
      <c r="C27" s="19"/>
      <c r="D27" s="19"/>
      <c r="E27" s="19"/>
      <c r="F27" s="19"/>
      <c r="G27" s="19"/>
      <c r="H27" s="19"/>
      <c r="I27" s="19"/>
      <c r="K27" s="23"/>
      <c r="L27" s="23"/>
      <c r="M27" s="6"/>
    </row>
    <row r="28" spans="1:13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20"/>
      <c r="K28" s="23"/>
      <c r="L28" s="23"/>
      <c r="M28" s="6"/>
    </row>
    <row r="29" spans="1:13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20"/>
      <c r="K29" s="20"/>
      <c r="L29" s="20"/>
      <c r="M29" s="6"/>
    </row>
    <row r="30" spans="1:13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3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3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x14ac:dyDescent="0.25">
      <c r="A54" s="19"/>
    </row>
    <row r="55" spans="1:12" x14ac:dyDescent="0.25">
      <c r="A55" s="19"/>
    </row>
  </sheetData>
  <mergeCells count="75">
    <mergeCell ref="A2:A3"/>
    <mergeCell ref="A4:A5"/>
    <mergeCell ref="A6:A7"/>
    <mergeCell ref="A8:A9"/>
    <mergeCell ref="A10:A11"/>
    <mergeCell ref="B4:D5"/>
    <mergeCell ref="B6:D7"/>
    <mergeCell ref="A15:A16"/>
    <mergeCell ref="A17:A18"/>
    <mergeCell ref="A19:A20"/>
    <mergeCell ref="B15:D16"/>
    <mergeCell ref="B17:D18"/>
    <mergeCell ref="B19:D20"/>
    <mergeCell ref="I4:I5"/>
    <mergeCell ref="L2:M3"/>
    <mergeCell ref="B8:D9"/>
    <mergeCell ref="B10:D11"/>
    <mergeCell ref="I2:I3"/>
    <mergeCell ref="G4:H5"/>
    <mergeCell ref="G6:H7"/>
    <mergeCell ref="G8:H9"/>
    <mergeCell ref="G10:H11"/>
    <mergeCell ref="E4:F5"/>
    <mergeCell ref="E6:F7"/>
    <mergeCell ref="E8:F9"/>
    <mergeCell ref="B2:D3"/>
    <mergeCell ref="E2:F3"/>
    <mergeCell ref="G2:H3"/>
    <mergeCell ref="J2:K3"/>
    <mergeCell ref="E10:F11"/>
    <mergeCell ref="E15:F16"/>
    <mergeCell ref="E19:F20"/>
    <mergeCell ref="I6:I7"/>
    <mergeCell ref="I8:I9"/>
    <mergeCell ref="I10:I11"/>
    <mergeCell ref="I15:I16"/>
    <mergeCell ref="I17:I18"/>
    <mergeCell ref="I19:I20"/>
    <mergeCell ref="G15:H16"/>
    <mergeCell ref="G17:H18"/>
    <mergeCell ref="G19:H20"/>
    <mergeCell ref="E17:F18"/>
    <mergeCell ref="J4:K5"/>
    <mergeCell ref="J6:K7"/>
    <mergeCell ref="J8:K9"/>
    <mergeCell ref="J10:K11"/>
    <mergeCell ref="J15:K16"/>
    <mergeCell ref="J21:K22"/>
    <mergeCell ref="L21:M22"/>
    <mergeCell ref="A1:M1"/>
    <mergeCell ref="A23:B24"/>
    <mergeCell ref="C23:I24"/>
    <mergeCell ref="J23:K24"/>
    <mergeCell ref="L23:M24"/>
    <mergeCell ref="L4:M5"/>
    <mergeCell ref="L6:M7"/>
    <mergeCell ref="L8:M9"/>
    <mergeCell ref="L10:M11"/>
    <mergeCell ref="L15:M16"/>
    <mergeCell ref="L17:M18"/>
    <mergeCell ref="L19:M20"/>
    <mergeCell ref="J17:K18"/>
    <mergeCell ref="J19:K20"/>
    <mergeCell ref="A21:A22"/>
    <mergeCell ref="B21:D22"/>
    <mergeCell ref="E21:F22"/>
    <mergeCell ref="G21:H22"/>
    <mergeCell ref="I21:I22"/>
    <mergeCell ref="L12:M14"/>
    <mergeCell ref="B12:D14"/>
    <mergeCell ref="A12:A14"/>
    <mergeCell ref="E12:F14"/>
    <mergeCell ref="G12:H14"/>
    <mergeCell ref="I12:I14"/>
    <mergeCell ref="J12:K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PROPOSTA</vt:lpstr>
      <vt:lpstr>MdO</vt:lpstr>
      <vt:lpstr>PRODUTIVIDADE</vt:lpstr>
      <vt:lpstr>Uniformes e EPI's</vt:lpstr>
      <vt:lpstr>Materiais e Insumos</vt:lpstr>
      <vt:lpstr>Equipamentos</vt:lpstr>
      <vt:lpstr>Serviços por Demanda</vt:lpstr>
      <vt:lpstr>ITEM 2 -MATERIAIS DE HIGIENE</vt:lpstr>
      <vt:lpstr>ASG</vt:lpstr>
      <vt:lpstr>ASG_</vt:lpstr>
      <vt:lpstr>Auxiliar_de_Serviços_Gerais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Marcos Jose Rodrigues Santana</cp:lastModifiedBy>
  <cp:lastPrinted>2022-03-21T20:02:53Z</cp:lastPrinted>
  <dcterms:created xsi:type="dcterms:W3CDTF">2018-01-23T19:35:16Z</dcterms:created>
  <dcterms:modified xsi:type="dcterms:W3CDTF">2022-10-06T16:36:14Z</dcterms:modified>
</cp:coreProperties>
</file>