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Demandas\1.7 Estatísticas\Dados Setoriais\2021-2022\Publicacao\"/>
    </mc:Choice>
  </mc:AlternateContent>
  <xr:revisionPtr revIDLastSave="0" documentId="13_ncr:1_{41F1AA30-B454-4FD9-82BF-321B0AFA606F}" xr6:coauthVersionLast="47" xr6:coauthVersionMax="47" xr10:uidLastSave="{00000000-0000-0000-0000-000000000000}"/>
  <bookViews>
    <workbookView xWindow="-110" yWindow="-110" windowWidth="19420" windowHeight="10420" xr2:uid="{953CDDE4-07E6-40B4-86D4-4BA30C52CAFC}"/>
  </bookViews>
  <sheets>
    <sheet name="BR" sheetId="1" r:id="rId1"/>
  </sheets>
  <definedNames>
    <definedName name="_xlnm.Print_Area" localSheetId="0">BR!$A$1</definedName>
    <definedName name="_xlnm.Print_Titles" localSheetId="0">BR!$2:$2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  <c r="D47" i="1" s="1"/>
  <c r="K50" i="1"/>
  <c r="L50" i="1" s="1"/>
  <c r="E50" i="1"/>
  <c r="F47" i="1" s="1"/>
  <c r="E37" i="1"/>
  <c r="F34" i="1" s="1"/>
  <c r="C37" i="1"/>
  <c r="D34" i="1" s="1"/>
  <c r="K25" i="1"/>
  <c r="C25" i="1"/>
  <c r="E25" i="1"/>
  <c r="K13" i="1"/>
  <c r="L10" i="1" s="1"/>
  <c r="I13" i="1"/>
  <c r="J10" i="1" s="1"/>
  <c r="C13" i="1"/>
  <c r="D10" i="1" s="1"/>
  <c r="E13" i="1"/>
  <c r="F10" i="1" s="1"/>
  <c r="I50" i="1"/>
  <c r="J47" i="1" s="1"/>
  <c r="K38" i="1"/>
  <c r="L38" i="1" s="1"/>
  <c r="I38" i="1"/>
  <c r="J36" i="1" s="1"/>
  <c r="I25" i="1"/>
  <c r="J20" i="1" l="1"/>
  <c r="J22" i="1"/>
  <c r="J24" i="1"/>
  <c r="J19" i="1"/>
  <c r="J21" i="1"/>
  <c r="J23" i="1"/>
  <c r="L25" i="1"/>
  <c r="L22" i="1"/>
  <c r="L19" i="1"/>
  <c r="L23" i="1"/>
  <c r="L24" i="1"/>
  <c r="L21" i="1"/>
  <c r="L20" i="1"/>
  <c r="F20" i="1"/>
  <c r="F23" i="1"/>
  <c r="F21" i="1"/>
  <c r="F22" i="1"/>
  <c r="F24" i="1"/>
  <c r="F19" i="1"/>
  <c r="D23" i="1"/>
  <c r="D24" i="1"/>
  <c r="D20" i="1"/>
  <c r="D21" i="1"/>
  <c r="D22" i="1"/>
  <c r="D19" i="1"/>
  <c r="L47" i="1"/>
  <c r="L12" i="1"/>
  <c r="L45" i="1"/>
  <c r="L7" i="1"/>
  <c r="J32" i="1"/>
  <c r="L35" i="1"/>
  <c r="F46" i="1"/>
  <c r="D11" i="1"/>
  <c r="J25" i="1"/>
  <c r="J8" i="1"/>
  <c r="L13" i="1"/>
  <c r="D35" i="1"/>
  <c r="J35" i="1"/>
  <c r="J7" i="1"/>
  <c r="F36" i="1"/>
  <c r="J12" i="1"/>
  <c r="J11" i="1"/>
  <c r="L11" i="1"/>
  <c r="D8" i="1"/>
  <c r="F44" i="1"/>
  <c r="L8" i="1"/>
  <c r="L9" i="1"/>
  <c r="J13" i="1"/>
  <c r="J45" i="1"/>
  <c r="L32" i="1"/>
  <c r="F49" i="1"/>
  <c r="D32" i="1"/>
  <c r="J31" i="1"/>
  <c r="J34" i="1"/>
  <c r="J37" i="1"/>
  <c r="J44" i="1"/>
  <c r="J49" i="1"/>
  <c r="F7" i="1"/>
  <c r="D13" i="1"/>
  <c r="J9" i="1"/>
  <c r="D25" i="1"/>
  <c r="F33" i="1"/>
  <c r="L31" i="1"/>
  <c r="L34" i="1"/>
  <c r="L37" i="1"/>
  <c r="L44" i="1"/>
  <c r="L49" i="1"/>
  <c r="F9" i="1"/>
  <c r="J38" i="1"/>
  <c r="D48" i="1"/>
  <c r="J50" i="1"/>
  <c r="J33" i="1"/>
  <c r="J46" i="1"/>
  <c r="J48" i="1"/>
  <c r="D37" i="1"/>
  <c r="L33" i="1"/>
  <c r="L36" i="1"/>
  <c r="D45" i="1"/>
  <c r="L46" i="1"/>
  <c r="L48" i="1"/>
  <c r="F12" i="1"/>
  <c r="F25" i="1"/>
  <c r="F31" i="1"/>
  <c r="F37" i="1"/>
  <c r="F35" i="1"/>
  <c r="F32" i="1"/>
  <c r="F13" i="1"/>
  <c r="F11" i="1"/>
  <c r="F8" i="1"/>
  <c r="F45" i="1"/>
  <c r="F48" i="1"/>
  <c r="D50" i="1"/>
  <c r="D7" i="1"/>
  <c r="D9" i="1"/>
  <c r="D12" i="1"/>
  <c r="D31" i="1"/>
  <c r="D33" i="1"/>
  <c r="D36" i="1"/>
  <c r="D44" i="1"/>
  <c r="D46" i="1"/>
  <c r="D49" i="1"/>
  <c r="F50" i="1"/>
</calcChain>
</file>

<file path=xl/sharedStrings.xml><?xml version="1.0" encoding="utf-8"?>
<sst xmlns="http://schemas.openxmlformats.org/spreadsheetml/2006/main" count="83" uniqueCount="28">
  <si>
    <t>Forma de Tributação</t>
  </si>
  <si>
    <t>LUCRO REAL</t>
  </si>
  <si>
    <t>LUCRO PRESUMIDO</t>
  </si>
  <si>
    <t>SIMPLES</t>
  </si>
  <si>
    <t>SIMPLES - MEI</t>
  </si>
  <si>
    <t>LUCRO ARBITRADO</t>
  </si>
  <si>
    <t>Totais:</t>
  </si>
  <si>
    <t>Tributo</t>
  </si>
  <si>
    <t>IRRF</t>
  </si>
  <si>
    <t>IPI</t>
  </si>
  <si>
    <t>OUTROS</t>
  </si>
  <si>
    <t>INSS</t>
  </si>
  <si>
    <t>IRPJ+CSLL</t>
  </si>
  <si>
    <t>IMUNES/ISENTAS DO IRPJ</t>
  </si>
  <si>
    <t>PIS+COFINS</t>
  </si>
  <si>
    <t>Tabela R2 - Quantidade de CNPJs</t>
  </si>
  <si>
    <t>Tabela R1 - Receita Bruta (em R$ milhões)</t>
  </si>
  <si>
    <t>Totais (R$ milhões):</t>
  </si>
  <si>
    <t>Tabela R4 - Massa Salarial (Empregados e Contribuintes Individuais) (em R$ milhões)</t>
  </si>
  <si>
    <t>Tabela R5 - Arrecadação Total: DARFs + GPSs (em R$ milhões)</t>
  </si>
  <si>
    <t>Tabela R6 - Arrecadação Total por Tributo: DARFs + GPSs (em R$ milhões)</t>
  </si>
  <si>
    <t>Tabela R7 - Comércio Exterior - Valores de Exportações (VMLE em R$ milhões)</t>
  </si>
  <si>
    <t>Tabela R3 - Quantidade de Vínculos Trabalhistas (Empregados e Contribuintes Individuais)</t>
  </si>
  <si>
    <t>Tabela R8 - Comércio Exterior - Valores de Importações (VMLE em R$ milhões)</t>
  </si>
  <si>
    <t>Tabelas-Resumo - Informações Setoriais de PJs no Brasil - 2021 e 2022</t>
  </si>
  <si>
    <t>n.d.</t>
  </si>
  <si>
    <t>SIMPLES/MEI (*)</t>
  </si>
  <si>
    <t>(*) Pagamento unificado no código de receita 644. A partir de 2021 passou a ser incorporado nos tributos.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</si>
</sst>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6D6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" fontId="0" fillId="3" borderId="6" xfId="0" applyNumberFormat="1" applyFill="1" applyBorder="1" applyAlignment="1">
      <alignment vertical="center"/>
    </xf>
    <xf numFmtId="164" fontId="0" fillId="3" borderId="4" xfId="1" applyNumberFormat="1" applyFont="1" applyFill="1" applyBorder="1" applyAlignment="1">
      <alignment vertical="center"/>
    </xf>
    <xf numFmtId="10" fontId="0" fillId="3" borderId="5" xfId="2" applyNumberFormat="1" applyFont="1" applyFill="1" applyBorder="1" applyAlignment="1">
      <alignment vertical="center"/>
    </xf>
    <xf numFmtId="10" fontId="0" fillId="3" borderId="7" xfId="2" applyNumberFormat="1" applyFont="1" applyFill="1" applyBorder="1" applyAlignment="1">
      <alignment vertical="center"/>
    </xf>
    <xf numFmtId="0" fontId="0" fillId="8" borderId="5" xfId="0" applyFill="1" applyBorder="1" applyAlignment="1">
      <alignment vertical="center"/>
    </xf>
    <xf numFmtId="164" fontId="0" fillId="8" borderId="4" xfId="1" applyNumberFormat="1" applyFont="1" applyFill="1" applyBorder="1" applyAlignment="1">
      <alignment vertical="center"/>
    </xf>
    <xf numFmtId="10" fontId="0" fillId="8" borderId="5" xfId="2" applyNumberFormat="1" applyFont="1" applyFill="1" applyBorder="1" applyAlignment="1">
      <alignment vertical="center"/>
    </xf>
    <xf numFmtId="10" fontId="0" fillId="8" borderId="7" xfId="2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164" fontId="0" fillId="4" borderId="9" xfId="1" applyNumberFormat="1" applyFont="1" applyFill="1" applyBorder="1" applyAlignment="1">
      <alignment vertical="center"/>
    </xf>
    <xf numFmtId="10" fontId="0" fillId="4" borderId="10" xfId="2" applyNumberFormat="1" applyFont="1" applyFill="1" applyBorder="1" applyAlignment="1">
      <alignment vertical="center"/>
    </xf>
    <xf numFmtId="10" fontId="0" fillId="4" borderId="11" xfId="2" applyNumberFormat="1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10" fontId="0" fillId="4" borderId="12" xfId="2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164" fontId="0" fillId="5" borderId="9" xfId="1" applyNumberFormat="1" applyFont="1" applyFill="1" applyBorder="1" applyAlignment="1">
      <alignment vertical="center"/>
    </xf>
    <xf numFmtId="10" fontId="0" fillId="5" borderId="10" xfId="2" applyNumberFormat="1" applyFont="1" applyFill="1" applyBorder="1" applyAlignment="1">
      <alignment vertical="center"/>
    </xf>
    <xf numFmtId="10" fontId="0" fillId="5" borderId="11" xfId="2" applyNumberFormat="1" applyFont="1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164" fontId="0" fillId="7" borderId="9" xfId="1" applyNumberFormat="1" applyFont="1" applyFill="1" applyBorder="1" applyAlignment="1">
      <alignment vertical="center"/>
    </xf>
    <xf numFmtId="10" fontId="0" fillId="7" borderId="10" xfId="2" applyNumberFormat="1" applyFont="1" applyFill="1" applyBorder="1" applyAlignment="1">
      <alignment vertical="center"/>
    </xf>
    <xf numFmtId="10" fontId="0" fillId="7" borderId="11" xfId="2" applyNumberFormat="1" applyFont="1" applyFill="1" applyBorder="1" applyAlignment="1">
      <alignment vertical="center"/>
    </xf>
    <xf numFmtId="10" fontId="0" fillId="7" borderId="12" xfId="2" applyNumberFormat="1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164" fontId="0" fillId="8" borderId="9" xfId="1" applyNumberFormat="1" applyFont="1" applyFill="1" applyBorder="1" applyAlignment="1">
      <alignment vertical="center"/>
    </xf>
    <xf numFmtId="10" fontId="0" fillId="8" borderId="10" xfId="2" applyNumberFormat="1" applyFont="1" applyFill="1" applyBorder="1" applyAlignment="1">
      <alignment vertical="center"/>
    </xf>
    <xf numFmtId="10" fontId="0" fillId="8" borderId="11" xfId="2" applyNumberFormat="1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4" fontId="0" fillId="3" borderId="9" xfId="1" applyNumberFormat="1" applyFont="1" applyFill="1" applyBorder="1" applyAlignment="1">
      <alignment vertical="center"/>
    </xf>
    <xf numFmtId="10" fontId="0" fillId="3" borderId="12" xfId="2" applyNumberFormat="1" applyFont="1" applyFill="1" applyBorder="1" applyAlignment="1">
      <alignment vertical="center"/>
    </xf>
    <xf numFmtId="10" fontId="0" fillId="3" borderId="11" xfId="2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0" fontId="0" fillId="0" borderId="25" xfId="2" applyNumberFormat="1" applyFont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164" fontId="4" fillId="2" borderId="19" xfId="1" applyNumberFormat="1" applyFont="1" applyFill="1" applyBorder="1" applyAlignment="1">
      <alignment vertical="center"/>
    </xf>
    <xf numFmtId="10" fontId="4" fillId="2" borderId="3" xfId="2" applyNumberFormat="1" applyFont="1" applyFill="1" applyBorder="1" applyAlignment="1">
      <alignment vertical="center"/>
    </xf>
    <xf numFmtId="10" fontId="4" fillId="2" borderId="26" xfId="2" applyNumberFormat="1" applyFon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164" fontId="0" fillId="3" borderId="15" xfId="1" applyNumberFormat="1" applyFont="1" applyFill="1" applyBorder="1" applyAlignment="1">
      <alignment vertical="center"/>
    </xf>
    <xf numFmtId="10" fontId="0" fillId="3" borderId="23" xfId="2" applyNumberFormat="1" applyFont="1" applyFill="1" applyBorder="1" applyAlignment="1">
      <alignment vertical="center"/>
    </xf>
    <xf numFmtId="10" fontId="0" fillId="3" borderId="25" xfId="2" applyNumberFormat="1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10" fontId="0" fillId="3" borderId="8" xfId="2" applyNumberFormat="1" applyFont="1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0" borderId="29" xfId="0" applyBorder="1" applyAlignment="1">
      <alignment vertical="center"/>
    </xf>
    <xf numFmtId="10" fontId="0" fillId="0" borderId="23" xfId="2" applyNumberFormat="1" applyFont="1" applyBorder="1" applyAlignment="1">
      <alignment vertical="center"/>
    </xf>
    <xf numFmtId="0" fontId="4" fillId="2" borderId="24" xfId="0" applyFont="1" applyFill="1" applyBorder="1" applyAlignment="1">
      <alignment horizontal="right" vertical="center"/>
    </xf>
    <xf numFmtId="164" fontId="4" fillId="2" borderId="20" xfId="1" applyNumberFormat="1" applyFont="1" applyFill="1" applyBorder="1" applyAlignment="1">
      <alignment vertical="center"/>
    </xf>
    <xf numFmtId="10" fontId="4" fillId="2" borderId="24" xfId="2" applyNumberFormat="1" applyFont="1" applyFill="1" applyBorder="1" applyAlignment="1">
      <alignment vertical="center"/>
    </xf>
    <xf numFmtId="10" fontId="4" fillId="2" borderId="30" xfId="2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4" fontId="0" fillId="3" borderId="28" xfId="0" applyNumberFormat="1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10" fontId="0" fillId="5" borderId="12" xfId="2" applyNumberFormat="1" applyFon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164" fontId="0" fillId="6" borderId="9" xfId="1" applyNumberFormat="1" applyFont="1" applyFill="1" applyBorder="1" applyAlignment="1">
      <alignment vertical="center"/>
    </xf>
    <xf numFmtId="10" fontId="0" fillId="6" borderId="12" xfId="2" applyNumberFormat="1" applyFont="1" applyFill="1" applyBorder="1" applyAlignment="1">
      <alignment vertical="center"/>
    </xf>
    <xf numFmtId="10" fontId="0" fillId="6" borderId="11" xfId="2" applyNumberFormat="1" applyFont="1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10" fontId="0" fillId="8" borderId="12" xfId="2" applyNumberFormat="1" applyFont="1" applyFill="1" applyBorder="1" applyAlignment="1">
      <alignment vertical="center"/>
    </xf>
    <xf numFmtId="0" fontId="0" fillId="9" borderId="31" xfId="0" applyFill="1" applyBorder="1" applyAlignment="1">
      <alignment vertical="center"/>
    </xf>
    <xf numFmtId="164" fontId="0" fillId="9" borderId="13" xfId="1" applyNumberFormat="1" applyFont="1" applyFill="1" applyBorder="1" applyAlignment="1">
      <alignment vertical="center"/>
    </xf>
    <xf numFmtId="10" fontId="0" fillId="9" borderId="18" xfId="2" applyNumberFormat="1" applyFont="1" applyFill="1" applyBorder="1" applyAlignment="1">
      <alignment vertical="center"/>
    </xf>
    <xf numFmtId="10" fontId="0" fillId="9" borderId="14" xfId="2" applyNumberFormat="1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9" xfId="1" applyNumberFormat="1" applyFont="1" applyFill="1" applyBorder="1" applyAlignment="1">
      <alignment vertical="center"/>
    </xf>
    <xf numFmtId="10" fontId="0" fillId="12" borderId="10" xfId="2" applyNumberFormat="1" applyFont="1" applyFill="1" applyBorder="1" applyAlignment="1">
      <alignment vertical="center"/>
    </xf>
    <xf numFmtId="10" fontId="0" fillId="12" borderId="11" xfId="2" applyNumberFormat="1" applyFont="1" applyFill="1" applyBorder="1" applyAlignment="1">
      <alignment vertical="center"/>
    </xf>
    <xf numFmtId="3" fontId="0" fillId="0" borderId="13" xfId="0" applyNumberFormat="1" applyBorder="1"/>
    <xf numFmtId="0" fontId="2" fillId="11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164" fontId="0" fillId="4" borderId="9" xfId="1" applyNumberFormat="1" applyFont="1" applyFill="1" applyBorder="1" applyAlignment="1">
      <alignment horizontal="center" vertical="center"/>
    </xf>
    <xf numFmtId="10" fontId="0" fillId="4" borderId="12" xfId="2" applyNumberFormat="1" applyFont="1" applyFill="1" applyBorder="1" applyAlignment="1">
      <alignment horizontal="center" vertical="center"/>
    </xf>
    <xf numFmtId="10" fontId="0" fillId="4" borderId="11" xfId="2" applyNumberFormat="1" applyFont="1" applyFill="1" applyBorder="1" applyAlignment="1">
      <alignment horizontal="center" vertical="center"/>
    </xf>
    <xf numFmtId="9" fontId="0" fillId="0" borderId="0" xfId="2" applyFont="1" applyAlignment="1">
      <alignment vertical="center"/>
    </xf>
    <xf numFmtId="164" fontId="0" fillId="11" borderId="9" xfId="1" applyNumberFormat="1" applyFont="1" applyFill="1" applyBorder="1" applyAlignment="1">
      <alignment horizontal="center" vertical="center"/>
    </xf>
    <xf numFmtId="10" fontId="0" fillId="11" borderId="12" xfId="2" applyNumberFormat="1" applyFont="1" applyFill="1" applyBorder="1" applyAlignment="1">
      <alignment horizontal="center" vertical="center"/>
    </xf>
    <xf numFmtId="10" fontId="0" fillId="11" borderId="1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4F012-6562-4C6B-B5AE-C04DDE6A1D10}">
  <dimension ref="B2:L50"/>
  <sheetViews>
    <sheetView showGridLines="0" tabSelected="1" topLeftCell="A2" zoomScale="75" zoomScaleNormal="75" workbookViewId="0">
      <selection activeCell="B52" sqref="B52"/>
    </sheetView>
  </sheetViews>
  <sheetFormatPr defaultColWidth="8.7265625" defaultRowHeight="14.5" x14ac:dyDescent="0.35"/>
  <cols>
    <col min="1" max="1" width="3.453125" style="1" customWidth="1"/>
    <col min="2" max="2" width="25.54296875" style="1" customWidth="1"/>
    <col min="3" max="3" width="14.54296875" style="1" customWidth="1"/>
    <col min="4" max="4" width="9.81640625" style="1" customWidth="1"/>
    <col min="5" max="5" width="14.54296875" style="1" customWidth="1"/>
    <col min="6" max="6" width="9.81640625" style="1" customWidth="1"/>
    <col min="7" max="7" width="8.7265625" style="1"/>
    <col min="8" max="8" width="25.54296875" style="1" customWidth="1"/>
    <col min="9" max="9" width="14.54296875" style="1" customWidth="1"/>
    <col min="10" max="10" width="9.81640625" style="1" customWidth="1"/>
    <col min="11" max="11" width="14.54296875" style="1" customWidth="1"/>
    <col min="12" max="12" width="9.81640625" style="1" customWidth="1"/>
    <col min="13" max="16384" width="8.7265625" style="1"/>
  </cols>
  <sheetData>
    <row r="2" spans="2:12" ht="22" customHeight="1" x14ac:dyDescent="0.35">
      <c r="B2" s="86" t="s">
        <v>24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15" thickBot="1" x14ac:dyDescent="0.4">
      <c r="B3" s="2"/>
      <c r="C3" s="2"/>
      <c r="D3" s="2"/>
      <c r="E3" s="2"/>
      <c r="F3" s="2"/>
    </row>
    <row r="4" spans="2:12" ht="16" thickBot="1" x14ac:dyDescent="0.4">
      <c r="B4" s="75" t="s">
        <v>16</v>
      </c>
      <c r="C4" s="76"/>
      <c r="D4" s="76"/>
      <c r="E4" s="76"/>
      <c r="F4" s="76"/>
      <c r="H4" s="75" t="s">
        <v>15</v>
      </c>
      <c r="I4" s="76"/>
      <c r="J4" s="76"/>
      <c r="K4" s="76"/>
      <c r="L4" s="76"/>
    </row>
    <row r="5" spans="2:12" ht="15" thickBot="1" x14ac:dyDescent="0.4"/>
    <row r="6" spans="2:12" ht="15" thickBot="1" x14ac:dyDescent="0.4">
      <c r="B6" s="3" t="s">
        <v>0</v>
      </c>
      <c r="C6" s="85">
        <v>2021</v>
      </c>
      <c r="D6" s="78"/>
      <c r="E6" s="77">
        <v>2022</v>
      </c>
      <c r="F6" s="79"/>
      <c r="H6" s="3" t="s">
        <v>0</v>
      </c>
      <c r="I6" s="85">
        <v>2021</v>
      </c>
      <c r="J6" s="78"/>
      <c r="K6" s="77">
        <v>2022</v>
      </c>
      <c r="L6" s="79"/>
    </row>
    <row r="7" spans="2:12" x14ac:dyDescent="0.35">
      <c r="B7" s="4" t="s">
        <v>1</v>
      </c>
      <c r="C7" s="5">
        <v>18423061.4975386</v>
      </c>
      <c r="D7" s="6">
        <f t="shared" ref="D7:D13" si="0">C7/C$13</f>
        <v>0.8119992365681824</v>
      </c>
      <c r="E7" s="5">
        <v>22598757.360455602</v>
      </c>
      <c r="F7" s="7">
        <f t="shared" ref="F7:F13" si="1">E7/E$13</f>
        <v>0.82046838576168402</v>
      </c>
      <c r="H7" s="8" t="s">
        <v>4</v>
      </c>
      <c r="I7" s="9">
        <v>9300677</v>
      </c>
      <c r="J7" s="10">
        <f t="shared" ref="J7:J13" si="2">I7/I$13</f>
        <v>0.58215776278409892</v>
      </c>
      <c r="K7" s="9">
        <v>9429910</v>
      </c>
      <c r="L7" s="11">
        <f t="shared" ref="L7:L13" si="3">K7/K$13</f>
        <v>0.56985731796843142</v>
      </c>
    </row>
    <row r="8" spans="2:12" x14ac:dyDescent="0.35">
      <c r="B8" s="70" t="s">
        <v>2</v>
      </c>
      <c r="C8" s="71">
        <v>2012847.14570081</v>
      </c>
      <c r="D8" s="72">
        <f t="shared" si="0"/>
        <v>8.8716543982435794E-2</v>
      </c>
      <c r="E8" s="71">
        <v>2330290.9381468301</v>
      </c>
      <c r="F8" s="73">
        <f t="shared" si="1"/>
        <v>8.4603326363510478E-2</v>
      </c>
      <c r="H8" s="16" t="s">
        <v>3</v>
      </c>
      <c r="I8" s="13">
        <v>5173808</v>
      </c>
      <c r="J8" s="17">
        <f t="shared" si="2"/>
        <v>0.32384443523352907</v>
      </c>
      <c r="K8" s="13">
        <v>5560208</v>
      </c>
      <c r="L8" s="15">
        <f t="shared" si="3"/>
        <v>0.33600800200920433</v>
      </c>
    </row>
    <row r="9" spans="2:12" x14ac:dyDescent="0.35">
      <c r="B9" s="12" t="s">
        <v>3</v>
      </c>
      <c r="C9" s="13">
        <v>1609062.6097743502</v>
      </c>
      <c r="D9" s="14">
        <f t="shared" si="0"/>
        <v>7.0919679169596281E-2</v>
      </c>
      <c r="E9" s="13">
        <v>1889686.8121876202</v>
      </c>
      <c r="F9" s="15">
        <f t="shared" si="1"/>
        <v>6.8606793889638085E-2</v>
      </c>
      <c r="H9" s="18" t="s">
        <v>2</v>
      </c>
      <c r="I9" s="19">
        <v>1033331</v>
      </c>
      <c r="J9" s="20">
        <f t="shared" si="2"/>
        <v>6.4679341425947348E-2</v>
      </c>
      <c r="K9" s="19">
        <v>1073054</v>
      </c>
      <c r="L9" s="21">
        <f t="shared" si="3"/>
        <v>6.4845547250747593E-2</v>
      </c>
    </row>
    <row r="10" spans="2:12" x14ac:dyDescent="0.35">
      <c r="B10" s="22" t="s">
        <v>13</v>
      </c>
      <c r="C10" s="23">
        <v>421184.35426493001</v>
      </c>
      <c r="D10" s="24">
        <f t="shared" si="0"/>
        <v>1.8563764451596652E-2</v>
      </c>
      <c r="E10" s="23">
        <v>463773.14252941997</v>
      </c>
      <c r="F10" s="25">
        <f t="shared" si="1"/>
        <v>1.6837704637537879E-2</v>
      </c>
      <c r="H10" s="22" t="s">
        <v>13</v>
      </c>
      <c r="I10" s="23">
        <v>262652</v>
      </c>
      <c r="J10" s="26">
        <f t="shared" si="2"/>
        <v>1.6440190398050503E-2</v>
      </c>
      <c r="K10" s="23">
        <v>263489</v>
      </c>
      <c r="L10" s="25">
        <f t="shared" si="3"/>
        <v>1.5922859799741888E-2</v>
      </c>
    </row>
    <row r="11" spans="2:12" x14ac:dyDescent="0.35">
      <c r="B11" s="27" t="s">
        <v>4</v>
      </c>
      <c r="C11" s="28">
        <v>214195.17276451</v>
      </c>
      <c r="D11" s="29">
        <f t="shared" si="0"/>
        <v>9.4406848060844487E-3</v>
      </c>
      <c r="E11" s="28">
        <v>253050.90439717</v>
      </c>
      <c r="F11" s="30">
        <f t="shared" si="1"/>
        <v>9.1872426317379848E-3</v>
      </c>
      <c r="H11" s="31" t="s">
        <v>1</v>
      </c>
      <c r="I11" s="32">
        <v>204991</v>
      </c>
      <c r="J11" s="33">
        <f t="shared" si="2"/>
        <v>1.2831012403814821E-2</v>
      </c>
      <c r="K11" s="32">
        <v>220393</v>
      </c>
      <c r="L11" s="34">
        <f t="shared" si="3"/>
        <v>1.3318532613674628E-2</v>
      </c>
    </row>
    <row r="12" spans="2:12" ht="15" thickBot="1" x14ac:dyDescent="0.4">
      <c r="B12" s="35" t="s">
        <v>5</v>
      </c>
      <c r="C12" s="74">
        <v>8169.9326134599996</v>
      </c>
      <c r="D12" s="37">
        <f t="shared" si="0"/>
        <v>3.600910221045152E-4</v>
      </c>
      <c r="E12" s="36">
        <v>8168.0018325800002</v>
      </c>
      <c r="F12" s="38">
        <f t="shared" si="1"/>
        <v>2.9654671589165121E-4</v>
      </c>
      <c r="H12" s="35" t="s">
        <v>5</v>
      </c>
      <c r="I12" s="36">
        <v>755</v>
      </c>
      <c r="J12" s="37">
        <f t="shared" si="2"/>
        <v>4.7257754559371825E-5</v>
      </c>
      <c r="K12" s="36">
        <v>790</v>
      </c>
      <c r="L12" s="38">
        <f t="shared" si="3"/>
        <v>4.7740358200137737E-5</v>
      </c>
    </row>
    <row r="13" spans="2:12" ht="15" thickBot="1" x14ac:dyDescent="0.4">
      <c r="B13" s="39" t="s">
        <v>17</v>
      </c>
      <c r="C13" s="40">
        <f>SUM(C7:C12)</f>
        <v>22688520.712656658</v>
      </c>
      <c r="D13" s="41">
        <f t="shared" si="0"/>
        <v>1</v>
      </c>
      <c r="E13" s="40">
        <f>SUM(E7:E12)</f>
        <v>27543727.159549221</v>
      </c>
      <c r="F13" s="42">
        <f t="shared" si="1"/>
        <v>1</v>
      </c>
      <c r="H13" s="39" t="s">
        <v>6</v>
      </c>
      <c r="I13" s="40">
        <f>SUM(I7:I12)</f>
        <v>15976214</v>
      </c>
      <c r="J13" s="41">
        <f t="shared" si="2"/>
        <v>1</v>
      </c>
      <c r="K13" s="40">
        <f>SUM(K7:K12)</f>
        <v>16547844</v>
      </c>
      <c r="L13" s="42">
        <f t="shared" si="3"/>
        <v>1</v>
      </c>
    </row>
    <row r="15" spans="2:12" ht="15" thickBot="1" x14ac:dyDescent="0.4"/>
    <row r="16" spans="2:12" ht="30.65" customHeight="1" thickBot="1" x14ac:dyDescent="0.4">
      <c r="B16" s="83" t="s">
        <v>22</v>
      </c>
      <c r="C16" s="84"/>
      <c r="D16" s="84"/>
      <c r="E16" s="84"/>
      <c r="F16" s="84"/>
      <c r="H16" s="83" t="s">
        <v>18</v>
      </c>
      <c r="I16" s="84"/>
      <c r="J16" s="84"/>
      <c r="K16" s="84"/>
      <c r="L16" s="84"/>
    </row>
    <row r="17" spans="2:12" ht="15" thickBot="1" x14ac:dyDescent="0.4">
      <c r="B17" s="2"/>
      <c r="C17" s="2"/>
      <c r="D17" s="2"/>
      <c r="E17" s="2"/>
      <c r="F17" s="2"/>
    </row>
    <row r="18" spans="2:12" ht="15" thickBot="1" x14ac:dyDescent="0.4">
      <c r="B18" s="3" t="s">
        <v>0</v>
      </c>
      <c r="C18" s="85">
        <v>2021</v>
      </c>
      <c r="D18" s="78"/>
      <c r="E18" s="77">
        <v>2022</v>
      </c>
      <c r="F18" s="79"/>
      <c r="H18" s="3" t="s">
        <v>0</v>
      </c>
      <c r="I18" s="85">
        <v>2021</v>
      </c>
      <c r="J18" s="78"/>
      <c r="K18" s="77">
        <v>2022</v>
      </c>
      <c r="L18" s="79"/>
    </row>
    <row r="19" spans="2:12" x14ac:dyDescent="0.35">
      <c r="B19" s="43" t="s">
        <v>1</v>
      </c>
      <c r="C19" s="44">
        <v>35673818</v>
      </c>
      <c r="D19" s="45">
        <f>IFERROR(C19/C$25,"-")</f>
        <v>0.66900206601434165</v>
      </c>
      <c r="E19" s="44">
        <v>36610468</v>
      </c>
      <c r="F19" s="46">
        <f>IFERROR(E19/E$25,"-")</f>
        <v>0.71145561627952103</v>
      </c>
      <c r="H19" s="47" t="s">
        <v>1</v>
      </c>
      <c r="I19" s="5">
        <v>1464290.9617481101</v>
      </c>
      <c r="J19" s="48">
        <f t="shared" ref="J19:J24" si="4">IFERROR(I19/I$25,"-")</f>
        <v>0.76318586295092949</v>
      </c>
      <c r="K19" s="5">
        <v>1690291.84986561</v>
      </c>
      <c r="L19" s="7">
        <f t="shared" ref="L19:L24" si="5">IFERROR(K19/K$25,"-")</f>
        <v>0.77072736104617234</v>
      </c>
    </row>
    <row r="20" spans="2:12" x14ac:dyDescent="0.35">
      <c r="B20" s="16" t="s">
        <v>3</v>
      </c>
      <c r="C20" s="87" t="s">
        <v>25</v>
      </c>
      <c r="D20" s="88" t="str">
        <f t="shared" ref="D20:D24" si="6">IFERROR(C20/C$25,"-")</f>
        <v>-</v>
      </c>
      <c r="E20" s="87" t="s">
        <v>25</v>
      </c>
      <c r="F20" s="89" t="str">
        <f t="shared" ref="F20:F24" si="7">IFERROR(E20/E$25,"-")</f>
        <v>-</v>
      </c>
      <c r="H20" s="16" t="s">
        <v>3</v>
      </c>
      <c r="I20" s="87" t="s">
        <v>25</v>
      </c>
      <c r="J20" s="88" t="str">
        <f t="shared" si="4"/>
        <v>-</v>
      </c>
      <c r="K20" s="87" t="s">
        <v>25</v>
      </c>
      <c r="L20" s="89" t="str">
        <f t="shared" si="5"/>
        <v>-</v>
      </c>
    </row>
    <row r="21" spans="2:12" x14ac:dyDescent="0.35">
      <c r="B21" s="18" t="s">
        <v>2</v>
      </c>
      <c r="C21" s="19">
        <v>10567192</v>
      </c>
      <c r="D21" s="20">
        <f t="shared" si="6"/>
        <v>0.19816979724374392</v>
      </c>
      <c r="E21" s="19">
        <v>8885756</v>
      </c>
      <c r="F21" s="21">
        <f t="shared" si="7"/>
        <v>0.17267796224537341</v>
      </c>
      <c r="H21" s="18" t="s">
        <v>2</v>
      </c>
      <c r="I21" s="19">
        <v>310850.14527252002</v>
      </c>
      <c r="J21" s="20">
        <f t="shared" si="4"/>
        <v>0.16201454667521181</v>
      </c>
      <c r="K21" s="19">
        <v>316609.35481961997</v>
      </c>
      <c r="L21" s="21">
        <f t="shared" si="5"/>
        <v>0.14436530149634111</v>
      </c>
    </row>
    <row r="22" spans="2:12" x14ac:dyDescent="0.35">
      <c r="B22" s="22" t="s">
        <v>13</v>
      </c>
      <c r="C22" s="23">
        <v>7059295</v>
      </c>
      <c r="D22" s="26">
        <f t="shared" si="6"/>
        <v>0.1323851273672112</v>
      </c>
      <c r="E22" s="23">
        <v>5935580</v>
      </c>
      <c r="F22" s="25">
        <f t="shared" si="7"/>
        <v>0.11534683814684914</v>
      </c>
      <c r="H22" s="22" t="s">
        <v>13</v>
      </c>
      <c r="I22" s="23">
        <v>142941.65354395</v>
      </c>
      <c r="J22" s="26">
        <f t="shared" si="4"/>
        <v>7.4500937355603439E-2</v>
      </c>
      <c r="K22" s="23">
        <v>185431.13918324001</v>
      </c>
      <c r="L22" s="25">
        <f t="shared" si="5"/>
        <v>8.4551583544490827E-2</v>
      </c>
    </row>
    <row r="23" spans="2:12" x14ac:dyDescent="0.35">
      <c r="B23" s="27" t="s">
        <v>4</v>
      </c>
      <c r="C23" s="91" t="s">
        <v>25</v>
      </c>
      <c r="D23" s="92" t="str">
        <f t="shared" si="6"/>
        <v>-</v>
      </c>
      <c r="E23" s="91" t="s">
        <v>25</v>
      </c>
      <c r="F23" s="93" t="str">
        <f t="shared" si="7"/>
        <v>-</v>
      </c>
      <c r="G23" s="90"/>
      <c r="H23" s="49" t="s">
        <v>4</v>
      </c>
      <c r="I23" s="91" t="s">
        <v>25</v>
      </c>
      <c r="J23" s="92" t="str">
        <f t="shared" si="4"/>
        <v>-</v>
      </c>
      <c r="K23" s="91" t="s">
        <v>25</v>
      </c>
      <c r="L23" s="93" t="str">
        <f t="shared" si="5"/>
        <v>-</v>
      </c>
    </row>
    <row r="24" spans="2:12" x14ac:dyDescent="0.35">
      <c r="B24" s="50" t="s">
        <v>5</v>
      </c>
      <c r="C24" s="36">
        <v>23623</v>
      </c>
      <c r="D24" s="51">
        <f t="shared" si="6"/>
        <v>4.4300937470322891E-4</v>
      </c>
      <c r="E24" s="36">
        <v>26737</v>
      </c>
      <c r="F24" s="38">
        <f t="shared" si="7"/>
        <v>5.1958332825643072E-4</v>
      </c>
      <c r="H24" s="50" t="s">
        <v>5</v>
      </c>
      <c r="I24" s="36">
        <v>573.01233757</v>
      </c>
      <c r="J24" s="51">
        <f t="shared" si="4"/>
        <v>2.9865301825520482E-4</v>
      </c>
      <c r="K24" s="36">
        <v>780.20837210000002</v>
      </c>
      <c r="L24" s="38">
        <f t="shared" si="5"/>
        <v>3.5575391299589644E-4</v>
      </c>
    </row>
    <row r="25" spans="2:12" ht="15" thickBot="1" x14ac:dyDescent="0.4">
      <c r="B25" s="52" t="s">
        <v>6</v>
      </c>
      <c r="C25" s="53">
        <f>SUM(C19:C24)</f>
        <v>53323928</v>
      </c>
      <c r="D25" s="54">
        <f t="shared" ref="D19:D25" si="8">C25/C$25</f>
        <v>1</v>
      </c>
      <c r="E25" s="53">
        <f>SUM(E19:E24)</f>
        <v>51458541</v>
      </c>
      <c r="F25" s="55">
        <f t="shared" ref="F19:F25" si="9">E25/E$25</f>
        <v>1</v>
      </c>
      <c r="H25" s="52" t="s">
        <v>6</v>
      </c>
      <c r="I25" s="53">
        <f>SUM(I19:I24)</f>
        <v>1918655.7729021502</v>
      </c>
      <c r="J25" s="54">
        <f t="shared" ref="J19:J25" si="10">I25/I$25</f>
        <v>1</v>
      </c>
      <c r="K25" s="53">
        <f>SUM(K19:K24)</f>
        <v>2193112.5522405696</v>
      </c>
      <c r="L25" s="55">
        <f t="shared" ref="L19:L25" si="11">K25/K$25</f>
        <v>1</v>
      </c>
    </row>
    <row r="27" spans="2:12" ht="15" thickBot="1" x14ac:dyDescent="0.4"/>
    <row r="28" spans="2:12" ht="16" thickBot="1" x14ac:dyDescent="0.4">
      <c r="B28" s="75" t="s">
        <v>19</v>
      </c>
      <c r="C28" s="76"/>
      <c r="D28" s="76"/>
      <c r="E28" s="76"/>
      <c r="F28" s="76"/>
      <c r="H28" s="75" t="s">
        <v>20</v>
      </c>
      <c r="I28" s="76"/>
      <c r="J28" s="76"/>
      <c r="K28" s="76"/>
      <c r="L28" s="76"/>
    </row>
    <row r="29" spans="2:12" ht="15" thickBot="1" x14ac:dyDescent="0.4">
      <c r="H29" s="2"/>
      <c r="I29" s="2"/>
      <c r="J29" s="2"/>
      <c r="K29" s="2"/>
      <c r="L29" s="2"/>
    </row>
    <row r="30" spans="2:12" ht="15" thickBot="1" x14ac:dyDescent="0.4">
      <c r="B30" s="3" t="s">
        <v>0</v>
      </c>
      <c r="C30" s="77">
        <v>2021</v>
      </c>
      <c r="D30" s="78"/>
      <c r="E30" s="77">
        <v>2022</v>
      </c>
      <c r="F30" s="79"/>
      <c r="H30" s="56" t="s">
        <v>7</v>
      </c>
      <c r="I30" s="80">
        <v>2021</v>
      </c>
      <c r="J30" s="81"/>
      <c r="K30" s="80">
        <v>2022</v>
      </c>
      <c r="L30" s="82"/>
    </row>
    <row r="31" spans="2:12" x14ac:dyDescent="0.35">
      <c r="B31" s="4" t="s">
        <v>1</v>
      </c>
      <c r="C31" s="5">
        <v>1131120.34186397</v>
      </c>
      <c r="D31" s="6">
        <f t="shared" ref="D31:D37" si="12">C31/C$37</f>
        <v>0.7688638169897295</v>
      </c>
      <c r="E31" s="5">
        <v>1354186.50315295</v>
      </c>
      <c r="F31" s="7">
        <f t="shared" ref="F31:F37" si="13">E31/E$37</f>
        <v>0.76775294532996907</v>
      </c>
      <c r="H31" s="57" t="s">
        <v>11</v>
      </c>
      <c r="I31" s="5">
        <v>323355.48175740003</v>
      </c>
      <c r="J31" s="48">
        <f t="shared" ref="J31:J38" si="14">I31/I$38</f>
        <v>0.22589772185403761</v>
      </c>
      <c r="K31" s="5">
        <v>444443.25075834</v>
      </c>
      <c r="L31" s="7">
        <f t="shared" ref="L31:L38" si="15">K31/K$38</f>
        <v>0.25799665161551344</v>
      </c>
    </row>
    <row r="32" spans="2:12" x14ac:dyDescent="0.35">
      <c r="B32" s="18" t="s">
        <v>2</v>
      </c>
      <c r="C32" s="19">
        <v>168754.46851295998</v>
      </c>
      <c r="D32" s="20">
        <f t="shared" si="12"/>
        <v>0.11470857696815369</v>
      </c>
      <c r="E32" s="19">
        <v>201995.17694992002</v>
      </c>
      <c r="F32" s="21">
        <f t="shared" si="13"/>
        <v>0.11452070426390407</v>
      </c>
      <c r="H32" s="16" t="s">
        <v>14</v>
      </c>
      <c r="I32" s="13">
        <v>307389.67679803999</v>
      </c>
      <c r="J32" s="17">
        <f t="shared" si="14"/>
        <v>0.21474393238282266</v>
      </c>
      <c r="K32" s="13">
        <v>346290.25401515997</v>
      </c>
      <c r="L32" s="15">
        <f t="shared" si="15"/>
        <v>0.20101942344845111</v>
      </c>
    </row>
    <row r="33" spans="2:12" x14ac:dyDescent="0.35">
      <c r="B33" s="16" t="s">
        <v>3</v>
      </c>
      <c r="C33" s="13">
        <v>129167.80292243</v>
      </c>
      <c r="D33" s="17">
        <f t="shared" si="12"/>
        <v>8.7800074237423711E-2</v>
      </c>
      <c r="E33" s="13">
        <v>150618.31489914001</v>
      </c>
      <c r="F33" s="15">
        <f t="shared" si="13"/>
        <v>8.539270965647093E-2</v>
      </c>
      <c r="H33" s="58" t="s">
        <v>8</v>
      </c>
      <c r="I33" s="19">
        <v>203753.74697707</v>
      </c>
      <c r="J33" s="59">
        <f t="shared" si="14"/>
        <v>0.14234336468084563</v>
      </c>
      <c r="K33" s="19">
        <v>280198.17702305998</v>
      </c>
      <c r="L33" s="21">
        <f t="shared" si="15"/>
        <v>0.16265336764001662</v>
      </c>
    </row>
    <row r="34" spans="2:12" x14ac:dyDescent="0.35">
      <c r="B34" s="22" t="s">
        <v>13</v>
      </c>
      <c r="C34" s="23">
        <v>37246.678730809996</v>
      </c>
      <c r="D34" s="26">
        <f t="shared" si="12"/>
        <v>2.5317928180806019E-2</v>
      </c>
      <c r="E34" s="23">
        <v>51078.117055070004</v>
      </c>
      <c r="F34" s="25">
        <f t="shared" si="13"/>
        <v>2.8958621814376261E-2</v>
      </c>
      <c r="H34" s="60" t="s">
        <v>12</v>
      </c>
      <c r="I34" s="61">
        <v>344645.33520649001</v>
      </c>
      <c r="J34" s="62">
        <f t="shared" si="14"/>
        <v>0.24077091765272207</v>
      </c>
      <c r="K34" s="61">
        <v>459464.50625253003</v>
      </c>
      <c r="L34" s="63">
        <f t="shared" si="15"/>
        <v>0.26671640068122571</v>
      </c>
    </row>
    <row r="35" spans="2:12" x14ac:dyDescent="0.35">
      <c r="B35" s="27" t="s">
        <v>4</v>
      </c>
      <c r="C35" s="28">
        <v>4241.3376689400002</v>
      </c>
      <c r="D35" s="29">
        <f t="shared" si="12"/>
        <v>2.8829921526384353E-3</v>
      </c>
      <c r="E35" s="28">
        <v>5185.87114028</v>
      </c>
      <c r="F35" s="30">
        <f t="shared" si="13"/>
        <v>2.9401177997134156E-3</v>
      </c>
      <c r="H35" s="64" t="s">
        <v>26</v>
      </c>
      <c r="I35" s="23">
        <v>58808.137537120005</v>
      </c>
      <c r="J35" s="26">
        <f t="shared" si="14"/>
        <v>4.1083652653463337E-2</v>
      </c>
      <c r="K35" s="23">
        <v>171.86273602</v>
      </c>
      <c r="L35" s="25">
        <f t="shared" si="15"/>
        <v>9.9765291417936675E-5</v>
      </c>
    </row>
    <row r="36" spans="2:12" ht="15" thickBot="1" x14ac:dyDescent="0.4">
      <c r="B36" s="35" t="s">
        <v>5</v>
      </c>
      <c r="C36" s="36">
        <v>627.61298235000004</v>
      </c>
      <c r="D36" s="37">
        <f t="shared" si="12"/>
        <v>4.2661147124870702E-4</v>
      </c>
      <c r="E36" s="36">
        <v>767.09213761000001</v>
      </c>
      <c r="F36" s="38">
        <f t="shared" si="13"/>
        <v>4.3490113556612621E-4</v>
      </c>
      <c r="H36" s="49" t="s">
        <v>9</v>
      </c>
      <c r="I36" s="28">
        <v>73339.277690880001</v>
      </c>
      <c r="J36" s="65">
        <f t="shared" si="14"/>
        <v>5.1235178271139034E-2</v>
      </c>
      <c r="K36" s="28">
        <v>64257.840171349999</v>
      </c>
      <c r="L36" s="30">
        <f t="shared" si="15"/>
        <v>3.7301292293146694E-2</v>
      </c>
    </row>
    <row r="37" spans="2:12" ht="15" thickBot="1" x14ac:dyDescent="0.4">
      <c r="B37" s="39" t="s">
        <v>17</v>
      </c>
      <c r="C37" s="40">
        <f>SUM(C31:C36)</f>
        <v>1471158.24268146</v>
      </c>
      <c r="D37" s="41">
        <f t="shared" si="12"/>
        <v>1</v>
      </c>
      <c r="E37" s="40">
        <f>SUM(E31:E36)</f>
        <v>1763831.0753349701</v>
      </c>
      <c r="F37" s="42">
        <f t="shared" si="13"/>
        <v>1</v>
      </c>
      <c r="H37" s="66" t="s">
        <v>10</v>
      </c>
      <c r="I37" s="67">
        <v>120132.61473164</v>
      </c>
      <c r="J37" s="68">
        <f t="shared" si="14"/>
        <v>8.3925232504969666E-2</v>
      </c>
      <c r="K37" s="67">
        <v>127844.72501991999</v>
      </c>
      <c r="L37" s="69">
        <f t="shared" si="15"/>
        <v>7.4213099030228616E-2</v>
      </c>
    </row>
    <row r="38" spans="2:12" ht="15" thickBot="1" x14ac:dyDescent="0.4">
      <c r="H38" s="52" t="s">
        <v>17</v>
      </c>
      <c r="I38" s="53">
        <f>SUM(I31:I37)</f>
        <v>1431424.27069864</v>
      </c>
      <c r="J38" s="54">
        <f t="shared" si="14"/>
        <v>1</v>
      </c>
      <c r="K38" s="53">
        <f>SUM(K31:K37)</f>
        <v>1722670.6159763797</v>
      </c>
      <c r="L38" s="55">
        <f t="shared" si="15"/>
        <v>1</v>
      </c>
    </row>
    <row r="39" spans="2:12" x14ac:dyDescent="0.35">
      <c r="H39" s="94" t="s">
        <v>27</v>
      </c>
    </row>
    <row r="40" spans="2:12" ht="15" thickBot="1" x14ac:dyDescent="0.4">
      <c r="H40" s="94"/>
    </row>
    <row r="41" spans="2:12" ht="16" thickBot="1" x14ac:dyDescent="0.4">
      <c r="B41" s="75" t="s">
        <v>21</v>
      </c>
      <c r="C41" s="76"/>
      <c r="D41" s="76"/>
      <c r="E41" s="76"/>
      <c r="F41" s="76"/>
      <c r="H41" s="75" t="s">
        <v>23</v>
      </c>
      <c r="I41" s="76"/>
      <c r="J41" s="76"/>
      <c r="K41" s="76"/>
      <c r="L41" s="76"/>
    </row>
    <row r="42" spans="2:12" ht="15" thickBot="1" x14ac:dyDescent="0.4">
      <c r="B42" s="2"/>
      <c r="C42" s="2"/>
      <c r="D42" s="2"/>
      <c r="E42" s="2"/>
      <c r="F42" s="2"/>
      <c r="H42" s="2"/>
      <c r="I42" s="2"/>
      <c r="J42" s="2"/>
      <c r="K42" s="2"/>
      <c r="L42" s="2"/>
    </row>
    <row r="43" spans="2:12" ht="15" thickBot="1" x14ac:dyDescent="0.4">
      <c r="B43" s="3" t="s">
        <v>0</v>
      </c>
      <c r="C43" s="77">
        <v>2021</v>
      </c>
      <c r="D43" s="78"/>
      <c r="E43" s="77">
        <v>2022</v>
      </c>
      <c r="F43" s="79"/>
      <c r="H43" s="3" t="s">
        <v>0</v>
      </c>
      <c r="I43" s="77">
        <v>2021</v>
      </c>
      <c r="J43" s="78"/>
      <c r="K43" s="77">
        <v>2022</v>
      </c>
      <c r="L43" s="79"/>
    </row>
    <row r="44" spans="2:12" x14ac:dyDescent="0.35">
      <c r="B44" s="4" t="s">
        <v>1</v>
      </c>
      <c r="C44" s="5">
        <v>1610201.6207949701</v>
      </c>
      <c r="D44" s="6">
        <f t="shared" ref="D44:D50" si="16">C44/C$50</f>
        <v>0.9786322595663326</v>
      </c>
      <c r="E44" s="5">
        <v>1823769.6927881001</v>
      </c>
      <c r="F44" s="7">
        <f t="shared" ref="F44:F50" si="17">E44/E$50</f>
        <v>0.98243999983912977</v>
      </c>
      <c r="H44" s="4" t="s">
        <v>1</v>
      </c>
      <c r="I44" s="5">
        <v>1161789.95210372</v>
      </c>
      <c r="J44" s="6">
        <f t="shared" ref="J44:J50" si="18">I44/I$50</f>
        <v>0.95730990855436304</v>
      </c>
      <c r="K44" s="5">
        <v>1343966.9733703402</v>
      </c>
      <c r="L44" s="7">
        <f t="shared" ref="L44:L50" si="19">K44/K$50</f>
        <v>0.96796855953078542</v>
      </c>
    </row>
    <row r="45" spans="2:12" x14ac:dyDescent="0.35">
      <c r="B45" s="18" t="s">
        <v>2</v>
      </c>
      <c r="C45" s="19">
        <v>30349.95613916</v>
      </c>
      <c r="D45" s="20">
        <f t="shared" si="16"/>
        <v>1.8445793229012766E-2</v>
      </c>
      <c r="E45" s="19">
        <v>27425.034494520001</v>
      </c>
      <c r="F45" s="21">
        <f t="shared" si="17"/>
        <v>1.4773494148372637E-2</v>
      </c>
      <c r="H45" s="18" t="s">
        <v>2</v>
      </c>
      <c r="I45" s="19">
        <v>41737.558196689999</v>
      </c>
      <c r="J45" s="20">
        <f t="shared" si="18"/>
        <v>3.4391567897626825E-2</v>
      </c>
      <c r="K45" s="19">
        <v>38741.091470070001</v>
      </c>
      <c r="L45" s="21">
        <f t="shared" si="19"/>
        <v>2.7902589310578697E-2</v>
      </c>
    </row>
    <row r="46" spans="2:12" x14ac:dyDescent="0.35">
      <c r="B46" s="16" t="s">
        <v>3</v>
      </c>
      <c r="C46" s="13">
        <v>2962.06015841</v>
      </c>
      <c r="D46" s="17">
        <f t="shared" si="16"/>
        <v>1.8002513401800214E-3</v>
      </c>
      <c r="E46" s="13">
        <v>2499.6029278200003</v>
      </c>
      <c r="F46" s="15">
        <f t="shared" si="17"/>
        <v>1.34650219801119E-3</v>
      </c>
      <c r="H46" s="16" t="s">
        <v>3</v>
      </c>
      <c r="I46" s="13">
        <v>2846.8014024499998</v>
      </c>
      <c r="J46" s="17">
        <f t="shared" si="18"/>
        <v>2.3457520744752836E-3</v>
      </c>
      <c r="K46" s="13">
        <v>2692.33650248</v>
      </c>
      <c r="L46" s="15">
        <f t="shared" si="19"/>
        <v>1.9391079823503883E-3</v>
      </c>
    </row>
    <row r="47" spans="2:12" x14ac:dyDescent="0.35">
      <c r="B47" s="22" t="s">
        <v>13</v>
      </c>
      <c r="C47" s="23">
        <v>1301.5981967099999</v>
      </c>
      <c r="D47" s="26">
        <f t="shared" si="16"/>
        <v>7.910723525820898E-4</v>
      </c>
      <c r="E47" s="23">
        <v>2002.3383117399999</v>
      </c>
      <c r="F47" s="25">
        <f t="shared" si="17"/>
        <v>1.0786324931501595E-3</v>
      </c>
      <c r="H47" s="22" t="s">
        <v>13</v>
      </c>
      <c r="I47" s="23">
        <v>6852.4886322799994</v>
      </c>
      <c r="J47" s="26">
        <f t="shared" si="18"/>
        <v>5.6464210712610218E-3</v>
      </c>
      <c r="K47" s="23">
        <v>2818.3887180400002</v>
      </c>
      <c r="L47" s="25">
        <f t="shared" si="19"/>
        <v>2.0298948721615977E-3</v>
      </c>
    </row>
    <row r="48" spans="2:12" x14ac:dyDescent="0.35">
      <c r="B48" s="27" t="s">
        <v>4</v>
      </c>
      <c r="C48" s="28">
        <v>97.112556890000008</v>
      </c>
      <c r="D48" s="29">
        <f t="shared" si="16"/>
        <v>5.9022099937151922E-5</v>
      </c>
      <c r="E48" s="28">
        <v>146.83795966999998</v>
      </c>
      <c r="F48" s="30">
        <f t="shared" si="17"/>
        <v>7.9099617481873639E-5</v>
      </c>
      <c r="H48" s="27" t="s">
        <v>4</v>
      </c>
      <c r="I48" s="28">
        <v>11.08726229</v>
      </c>
      <c r="J48" s="29">
        <f t="shared" si="18"/>
        <v>9.1358562963458706E-6</v>
      </c>
      <c r="K48" s="28">
        <v>13.332685439999999</v>
      </c>
      <c r="L48" s="30">
        <f t="shared" si="19"/>
        <v>9.6026320406294949E-6</v>
      </c>
    </row>
    <row r="49" spans="2:12" ht="15" thickBot="1" x14ac:dyDescent="0.4">
      <c r="B49" s="35" t="s">
        <v>5</v>
      </c>
      <c r="C49" s="36">
        <v>446.88188997000003</v>
      </c>
      <c r="D49" s="37">
        <f t="shared" si="16"/>
        <v>2.7160141195529253E-4</v>
      </c>
      <c r="E49" s="36">
        <v>524.00001903999998</v>
      </c>
      <c r="F49" s="38">
        <f t="shared" si="17"/>
        <v>2.8227170385442684E-4</v>
      </c>
      <c r="H49" s="35" t="s">
        <v>5</v>
      </c>
      <c r="I49" s="36">
        <v>360.69915295999999</v>
      </c>
      <c r="J49" s="37">
        <f t="shared" si="18"/>
        <v>2.9721454597753886E-4</v>
      </c>
      <c r="K49" s="36">
        <v>208.60721062000002</v>
      </c>
      <c r="L49" s="38">
        <f t="shared" si="19"/>
        <v>1.5024567208314469E-4</v>
      </c>
    </row>
    <row r="50" spans="2:12" ht="15" thickBot="1" x14ac:dyDescent="0.4">
      <c r="B50" s="39" t="s">
        <v>17</v>
      </c>
      <c r="C50" s="40">
        <f>SUM(C44:C49)</f>
        <v>1645359.2297361102</v>
      </c>
      <c r="D50" s="41">
        <f t="shared" si="16"/>
        <v>1</v>
      </c>
      <c r="E50" s="40">
        <f>SUM(E44:E49)</f>
        <v>1856367.50650089</v>
      </c>
      <c r="F50" s="42">
        <f t="shared" si="17"/>
        <v>1</v>
      </c>
      <c r="H50" s="39" t="s">
        <v>17</v>
      </c>
      <c r="I50" s="40">
        <f>SUM(I44:I49)</f>
        <v>1213598.58675039</v>
      </c>
      <c r="J50" s="41">
        <f t="shared" si="18"/>
        <v>1</v>
      </c>
      <c r="K50" s="40">
        <f>SUM(K44:K49)</f>
        <v>1388440.7299569903</v>
      </c>
      <c r="L50" s="42">
        <f t="shared" si="19"/>
        <v>1</v>
      </c>
    </row>
  </sheetData>
  <mergeCells count="25">
    <mergeCell ref="B4:F4"/>
    <mergeCell ref="C6:D6"/>
    <mergeCell ref="E6:F6"/>
    <mergeCell ref="H4:L4"/>
    <mergeCell ref="B2:L2"/>
    <mergeCell ref="I6:J6"/>
    <mergeCell ref="K6:L6"/>
    <mergeCell ref="B16:F16"/>
    <mergeCell ref="C18:D18"/>
    <mergeCell ref="E18:F18"/>
    <mergeCell ref="H16:L16"/>
    <mergeCell ref="I18:J18"/>
    <mergeCell ref="K18:L18"/>
    <mergeCell ref="B28:F28"/>
    <mergeCell ref="C30:D30"/>
    <mergeCell ref="E30:F30"/>
    <mergeCell ref="H41:L41"/>
    <mergeCell ref="I43:J43"/>
    <mergeCell ref="K43:L43"/>
    <mergeCell ref="H28:L28"/>
    <mergeCell ref="I30:J30"/>
    <mergeCell ref="K30:L30"/>
    <mergeCell ref="B41:F41"/>
    <mergeCell ref="C43:D43"/>
    <mergeCell ref="E43:F43"/>
  </mergeCells>
  <printOptions horizontalCentered="1"/>
  <pageMargins left="0.19685039370078741" right="0.15748031496062992" top="0.31496062992125984" bottom="0.31496062992125984" header="0.31496062992125984" footer="0.31496062992125984"/>
  <pageSetup paperSize="9" scale="70" fitToWidth="2" fitToHeight="2" orientation="portrait" r:id="rId1"/>
  <ignoredErrors>
    <ignoredError sqref="D13 D25 D50 J25 J13 J50 D37 J38" formula="1"/>
    <ignoredError sqref="C25 C13 C50 I25 I13 I50 K50 C37 I38" formulaRange="1"/>
    <ignoredError sqref="E25 E13 E50 K25 K13 E37 K3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</vt:lpstr>
      <vt:lpstr>BR!Area_de_impressao</vt:lpstr>
      <vt:lpstr>BR!Titulos_de_impressao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Nakama</dc:creator>
  <cp:lastModifiedBy>Irailson Calado Santana</cp:lastModifiedBy>
  <dcterms:created xsi:type="dcterms:W3CDTF">2022-07-27T13:12:36Z</dcterms:created>
  <dcterms:modified xsi:type="dcterms:W3CDTF">2024-04-30T15:03:54Z</dcterms:modified>
</cp:coreProperties>
</file>