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19\"/>
    </mc:Choice>
  </mc:AlternateContent>
  <bookViews>
    <workbookView xWindow="0" yWindow="0" windowWidth="20490" windowHeight="8040" tabRatio="803" activeTab="8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8" sheetId="137" r:id="rId8"/>
    <sheet name="T00" sheetId="70" r:id="rId9"/>
    <sheet name="T01A" sheetId="71" r:id="rId10"/>
    <sheet name="T01B" sheetId="72" r:id="rId11"/>
    <sheet name="T01C" sheetId="73" r:id="rId12"/>
    <sheet name="T02" sheetId="74" r:id="rId13"/>
    <sheet name="INC00" sheetId="31" r:id="rId14"/>
    <sheet name="INC01A" sheetId="62" r:id="rId15"/>
    <sheet name="INC01B" sheetId="63" r:id="rId16"/>
    <sheet name="INC02A" sheetId="36" r:id="rId17"/>
    <sheet name="INC02B" sheetId="38" r:id="rId18"/>
    <sheet name="INC02C" sheetId="39" r:id="rId19"/>
    <sheet name="INC03" sheetId="56" r:id="rId20"/>
  </sheets>
  <externalReferences>
    <externalReference r:id="rId21"/>
    <externalReference r:id="rId22"/>
  </externalReference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3" hidden="1">Tab_04!#REF!</definedName>
    <definedName name="_xlnm.Print_Area" localSheetId="13">INC00!$B$2:$D$37</definedName>
    <definedName name="_xlnm.Print_Area" localSheetId="14">INC01A!$B$2:$H$31</definedName>
    <definedName name="_xlnm.Print_Area" localSheetId="15">INC01B!$B$2:$H$37</definedName>
    <definedName name="_xlnm.Print_Area" localSheetId="16">INC02A!$B$2:$J$36</definedName>
    <definedName name="_xlnm.Print_Area" localSheetId="17">INC02B!$B$2:$I$37</definedName>
    <definedName name="_xlnm.Print_Area" localSheetId="18">INC02C!$B$2:$L$36</definedName>
    <definedName name="_xlnm.Print_Area" localSheetId="19">'INC03'!$B$61:$E$99</definedName>
    <definedName name="_xlnm.Print_Area" localSheetId="8">T00!$B$2:$J$55</definedName>
    <definedName name="_xlnm.Print_Area" localSheetId="9">T01A!$B$2:$K$56</definedName>
    <definedName name="_xlnm.Print_Area" localSheetId="10">T01B!$B$2:$K$51</definedName>
    <definedName name="_xlnm.Print_Area" localSheetId="11">T01C!$B$2:$K$51</definedName>
    <definedName name="_xlnm.Print_Area" localSheetId="12">'T02'!$B$2:$C$43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FT_2018">#REF!</definedName>
    <definedName name="FT_2019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</definedNames>
  <calcPr calcId="152511"/>
</workbook>
</file>

<file path=xl/calcChain.xml><?xml version="1.0" encoding="utf-8"?>
<calcChain xmlns="http://schemas.openxmlformats.org/spreadsheetml/2006/main">
  <c r="O44" i="74" l="1"/>
  <c r="P44" i="74"/>
  <c r="O45" i="74"/>
  <c r="P45" i="74"/>
  <c r="O46" i="74"/>
  <c r="P46" i="74"/>
  <c r="W52" i="72" l="1"/>
  <c r="W53" i="72"/>
  <c r="W54" i="72"/>
  <c r="V52" i="72"/>
  <c r="V53" i="72"/>
  <c r="V54" i="72"/>
  <c r="V7" i="71"/>
  <c r="V8" i="71"/>
  <c r="V9" i="71"/>
  <c r="V10" i="71"/>
  <c r="V11" i="71"/>
  <c r="V12" i="71"/>
  <c r="V13" i="71"/>
  <c r="V14" i="71"/>
  <c r="V15" i="71"/>
  <c r="V16" i="71"/>
  <c r="V17" i="71"/>
  <c r="V18" i="71"/>
  <c r="V19" i="71"/>
  <c r="V20" i="71"/>
  <c r="V21" i="71"/>
  <c r="V22" i="71"/>
  <c r="V23" i="71"/>
  <c r="V24" i="71"/>
  <c r="V25" i="71"/>
  <c r="V26" i="71"/>
  <c r="V27" i="71"/>
  <c r="V28" i="71"/>
  <c r="V29" i="71"/>
  <c r="V30" i="71"/>
  <c r="V31" i="71"/>
  <c r="V32" i="71"/>
  <c r="V33" i="71"/>
  <c r="V34" i="71"/>
  <c r="V35" i="71"/>
  <c r="V36" i="71"/>
  <c r="V37" i="71"/>
  <c r="V38" i="71"/>
  <c r="V39" i="71"/>
  <c r="V40" i="71"/>
  <c r="V41" i="71"/>
  <c r="V42" i="71"/>
  <c r="V43" i="71"/>
  <c r="V44" i="71"/>
  <c r="V45" i="71"/>
  <c r="V46" i="71"/>
  <c r="V47" i="71"/>
  <c r="V48" i="71"/>
  <c r="V49" i="71"/>
  <c r="V50" i="71"/>
  <c r="V51" i="71"/>
  <c r="V52" i="71"/>
  <c r="V53" i="71"/>
  <c r="V54" i="71"/>
  <c r="V6" i="71"/>
  <c r="S12" i="70"/>
  <c r="S7" i="70"/>
  <c r="Y6" i="56" l="1"/>
  <c r="X6" i="56"/>
  <c r="C101" i="71"/>
  <c r="C100" i="71"/>
  <c r="C99" i="71"/>
  <c r="C98" i="71"/>
  <c r="C97" i="71"/>
  <c r="C96" i="71"/>
  <c r="C95" i="71"/>
  <c r="C94" i="71"/>
  <c r="C93" i="71"/>
  <c r="C92" i="71"/>
  <c r="C91" i="71"/>
  <c r="C90" i="71"/>
  <c r="C89" i="71"/>
  <c r="C88" i="71"/>
  <c r="C87" i="71"/>
  <c r="C86" i="71"/>
  <c r="C85" i="71"/>
  <c r="C84" i="71"/>
  <c r="C83" i="71"/>
  <c r="C82" i="71"/>
  <c r="C81" i="71"/>
  <c r="C80" i="71"/>
  <c r="C79" i="71"/>
  <c r="C78" i="71"/>
  <c r="C77" i="71"/>
  <c r="C76" i="71"/>
  <c r="C75" i="71"/>
  <c r="C74" i="71"/>
  <c r="C73" i="71"/>
  <c r="C72" i="71"/>
  <c r="C71" i="71"/>
  <c r="C70" i="71"/>
  <c r="C69" i="71"/>
  <c r="C68" i="71"/>
  <c r="C67" i="71"/>
  <c r="C66" i="71"/>
  <c r="C65" i="71"/>
  <c r="C64" i="71"/>
  <c r="C63" i="71"/>
  <c r="C62" i="71"/>
  <c r="C61" i="71"/>
  <c r="C60" i="71"/>
  <c r="C59" i="71"/>
  <c r="C58" i="71"/>
  <c r="C57" i="71"/>
  <c r="C56" i="71"/>
  <c r="D6" i="76" l="1"/>
  <c r="B46" i="74" l="1"/>
  <c r="B45" i="74"/>
  <c r="B44" i="74"/>
  <c r="C51" i="73" l="1"/>
  <c r="C50" i="73"/>
  <c r="C49" i="73"/>
  <c r="C48" i="73"/>
  <c r="C47" i="73"/>
  <c r="C46" i="73"/>
  <c r="C45" i="73"/>
  <c r="C44" i="73"/>
  <c r="C43" i="73"/>
  <c r="C42" i="73"/>
  <c r="C41" i="73"/>
  <c r="C40" i="73"/>
  <c r="C39" i="73"/>
  <c r="C38" i="73"/>
  <c r="C37" i="73"/>
  <c r="C36" i="73"/>
  <c r="C35" i="73"/>
  <c r="C34" i="73"/>
  <c r="C33" i="73"/>
  <c r="C32" i="73"/>
  <c r="C31" i="73"/>
  <c r="C30" i="73"/>
  <c r="C29" i="73"/>
  <c r="C28" i="73"/>
  <c r="C27" i="73"/>
  <c r="C26" i="73"/>
  <c r="C25" i="73"/>
  <c r="C24" i="73"/>
  <c r="C23" i="73"/>
  <c r="C22" i="73"/>
  <c r="C21" i="73"/>
  <c r="C20" i="73"/>
  <c r="C19" i="73"/>
  <c r="C18" i="73"/>
  <c r="C17" i="73"/>
  <c r="C16" i="73"/>
  <c r="C15" i="73"/>
  <c r="C14" i="73"/>
  <c r="C13" i="73"/>
  <c r="C12" i="73"/>
  <c r="C11" i="73"/>
  <c r="C10" i="73"/>
  <c r="C9" i="73"/>
  <c r="C8" i="73"/>
  <c r="C7" i="73"/>
  <c r="C6" i="73"/>
  <c r="C36" i="72"/>
  <c r="B54" i="73"/>
  <c r="B53" i="73"/>
  <c r="B52" i="73"/>
  <c r="B54" i="72"/>
  <c r="B53" i="72"/>
  <c r="B52" i="72"/>
  <c r="C6" i="76" l="1"/>
  <c r="C6" i="71" l="1"/>
  <c r="C7" i="71"/>
  <c r="C8" i="71"/>
  <c r="C9" i="71"/>
  <c r="C10" i="71"/>
  <c r="C11" i="71"/>
  <c r="C12" i="71"/>
  <c r="C13" i="71"/>
  <c r="C14" i="71"/>
  <c r="C15" i="71"/>
  <c r="C16" i="71"/>
  <c r="C17" i="71"/>
  <c r="C18" i="71"/>
  <c r="C19" i="71"/>
  <c r="C20" i="71"/>
  <c r="C21" i="71"/>
  <c r="C22" i="71"/>
  <c r="C23" i="71"/>
  <c r="C24" i="71"/>
  <c r="C25" i="71"/>
  <c r="C26" i="71"/>
  <c r="C27" i="71"/>
  <c r="C28" i="71"/>
  <c r="C29" i="71"/>
  <c r="C30" i="71"/>
  <c r="C31" i="71"/>
  <c r="C32" i="71"/>
  <c r="C33" i="71"/>
  <c r="C34" i="71"/>
  <c r="C35" i="71"/>
  <c r="C36" i="71"/>
  <c r="C37" i="71"/>
  <c r="C38" i="71"/>
  <c r="C39" i="71"/>
  <c r="C40" i="71"/>
  <c r="C41" i="71"/>
  <c r="C42" i="71"/>
  <c r="C43" i="71"/>
  <c r="C44" i="71"/>
  <c r="C45" i="71"/>
  <c r="C46" i="71"/>
  <c r="C47" i="71"/>
  <c r="C48" i="71"/>
  <c r="C49" i="71"/>
  <c r="C50" i="71"/>
  <c r="C51" i="71"/>
  <c r="B6" i="38" l="1"/>
  <c r="D6" i="38"/>
  <c r="B7" i="38"/>
  <c r="D7" i="38"/>
  <c r="C8" i="38"/>
  <c r="D8" i="38"/>
  <c r="C9" i="38"/>
  <c r="D9" i="38"/>
  <c r="C10" i="38"/>
  <c r="D10" i="38"/>
  <c r="B11" i="38"/>
  <c r="D11" i="38"/>
  <c r="C12" i="38"/>
  <c r="D12" i="38"/>
  <c r="C13" i="38"/>
  <c r="D13" i="38"/>
  <c r="C14" i="38"/>
  <c r="D14" i="38"/>
  <c r="C32" i="39" l="1"/>
  <c r="D32" i="39"/>
  <c r="C32" i="38"/>
  <c r="D32" i="38"/>
  <c r="C32" i="36"/>
  <c r="D32" i="36"/>
  <c r="D36" i="39" l="1"/>
  <c r="B36" i="39"/>
  <c r="D35" i="39"/>
  <c r="D34" i="39"/>
  <c r="D33" i="39"/>
  <c r="B33" i="39"/>
  <c r="D31" i="39"/>
  <c r="C31" i="39"/>
  <c r="D30" i="39"/>
  <c r="C30" i="39"/>
  <c r="D29" i="39"/>
  <c r="C29" i="39"/>
  <c r="D28" i="39"/>
  <c r="C28" i="39"/>
  <c r="D27" i="39"/>
  <c r="C27" i="39"/>
  <c r="D26" i="39"/>
  <c r="C26" i="39"/>
  <c r="D25" i="39"/>
  <c r="C25" i="39"/>
  <c r="D24" i="39"/>
  <c r="C24" i="39"/>
  <c r="D23" i="39"/>
  <c r="C23" i="39"/>
  <c r="D22" i="39"/>
  <c r="C22" i="39"/>
  <c r="D21" i="39"/>
  <c r="B21" i="39"/>
  <c r="D20" i="39"/>
  <c r="C20" i="39"/>
  <c r="D19" i="39"/>
  <c r="C19" i="39"/>
  <c r="D18" i="39"/>
  <c r="C18" i="39"/>
  <c r="D17" i="39"/>
  <c r="B17" i="39"/>
  <c r="D16" i="39"/>
  <c r="C16" i="39"/>
  <c r="D15" i="39"/>
  <c r="C15" i="39"/>
  <c r="D14" i="39"/>
  <c r="C14" i="39"/>
  <c r="D13" i="39"/>
  <c r="C13" i="39"/>
  <c r="D12" i="39"/>
  <c r="C12" i="39"/>
  <c r="D11" i="39"/>
  <c r="B11" i="39"/>
  <c r="D10" i="39"/>
  <c r="C10" i="39"/>
  <c r="D9" i="39"/>
  <c r="C9" i="39"/>
  <c r="D8" i="39"/>
  <c r="C8" i="39"/>
  <c r="D7" i="39"/>
  <c r="B7" i="39"/>
  <c r="D6" i="39"/>
  <c r="B6" i="39"/>
  <c r="D36" i="38"/>
  <c r="B36" i="38"/>
  <c r="D35" i="38"/>
  <c r="D34" i="38"/>
  <c r="D33" i="38"/>
  <c r="B33" i="38"/>
  <c r="D31" i="38"/>
  <c r="C31" i="38"/>
  <c r="D30" i="38"/>
  <c r="C30" i="38"/>
  <c r="D29" i="38"/>
  <c r="C29" i="38"/>
  <c r="D28" i="38"/>
  <c r="C28" i="38"/>
  <c r="D27" i="38"/>
  <c r="C27" i="38"/>
  <c r="D26" i="38"/>
  <c r="C26" i="38"/>
  <c r="D25" i="38"/>
  <c r="C25" i="38"/>
  <c r="D24" i="38"/>
  <c r="C24" i="38"/>
  <c r="D23" i="38"/>
  <c r="C23" i="38"/>
  <c r="D22" i="38"/>
  <c r="C22" i="38"/>
  <c r="D21" i="38"/>
  <c r="B21" i="38"/>
  <c r="D20" i="38"/>
  <c r="C20" i="38"/>
  <c r="D19" i="38"/>
  <c r="C19" i="38"/>
  <c r="D18" i="38"/>
  <c r="C18" i="38"/>
  <c r="D17" i="38"/>
  <c r="B17" i="38"/>
  <c r="D16" i="38"/>
  <c r="C16" i="38"/>
  <c r="D15" i="38"/>
  <c r="C15" i="38"/>
  <c r="D36" i="36"/>
  <c r="B36" i="36"/>
  <c r="D35" i="36"/>
  <c r="D34" i="36"/>
  <c r="D33" i="36"/>
  <c r="B33" i="36"/>
  <c r="D31" i="36"/>
  <c r="C31" i="36"/>
  <c r="D30" i="36"/>
  <c r="C30" i="36"/>
  <c r="D29" i="36"/>
  <c r="C29" i="36"/>
  <c r="D28" i="36"/>
  <c r="C28" i="36"/>
  <c r="D27" i="36"/>
  <c r="C27" i="36"/>
  <c r="D26" i="36"/>
  <c r="C26" i="36"/>
  <c r="D25" i="36"/>
  <c r="C25" i="36"/>
  <c r="D24" i="36"/>
  <c r="C24" i="36"/>
  <c r="D23" i="36"/>
  <c r="C23" i="36"/>
  <c r="D22" i="36"/>
  <c r="C22" i="36"/>
  <c r="D21" i="36"/>
  <c r="B21" i="36"/>
  <c r="D20" i="36"/>
  <c r="C20" i="36"/>
  <c r="D19" i="36"/>
  <c r="C19" i="36"/>
  <c r="D18" i="36"/>
  <c r="C18" i="36"/>
  <c r="D17" i="36"/>
  <c r="B17" i="36"/>
  <c r="D16" i="36"/>
  <c r="C16" i="36"/>
  <c r="D15" i="36"/>
  <c r="C15" i="36"/>
  <c r="D14" i="36"/>
  <c r="C14" i="36"/>
  <c r="D13" i="36"/>
  <c r="C13" i="36"/>
  <c r="D12" i="36"/>
  <c r="C12" i="36"/>
  <c r="D11" i="36"/>
  <c r="B11" i="36"/>
  <c r="D10" i="36"/>
  <c r="C10" i="36"/>
  <c r="D9" i="36"/>
  <c r="C9" i="36"/>
  <c r="D8" i="36"/>
  <c r="C8" i="36"/>
  <c r="D7" i="36"/>
  <c r="C7" i="36"/>
  <c r="B7" i="36"/>
  <c r="D6" i="36"/>
  <c r="B6" i="36"/>
  <c r="C51" i="72" l="1"/>
  <c r="C50" i="72"/>
  <c r="C49" i="72"/>
  <c r="C48" i="72"/>
  <c r="C47" i="72"/>
  <c r="C46" i="72"/>
  <c r="C45" i="72"/>
  <c r="C44" i="72"/>
  <c r="C43" i="72"/>
  <c r="C42" i="72"/>
  <c r="C41" i="72"/>
  <c r="C40" i="72"/>
  <c r="C39" i="72"/>
  <c r="C38" i="72"/>
  <c r="C37" i="72"/>
  <c r="C35" i="72"/>
  <c r="C34" i="72"/>
  <c r="C33" i="72"/>
  <c r="C32" i="72"/>
  <c r="C31" i="72"/>
  <c r="C30" i="72"/>
  <c r="C29" i="72"/>
  <c r="C28" i="72"/>
  <c r="C27" i="72"/>
  <c r="C26" i="72"/>
  <c r="C25" i="72"/>
  <c r="C24" i="72"/>
  <c r="C23" i="72"/>
  <c r="C22" i="72"/>
  <c r="C21" i="72"/>
  <c r="C20" i="72"/>
  <c r="C19" i="72"/>
  <c r="C18" i="72"/>
  <c r="C17" i="72"/>
  <c r="C16" i="72"/>
  <c r="C15" i="72"/>
  <c r="C14" i="72"/>
  <c r="C13" i="72"/>
  <c r="C12" i="72"/>
  <c r="C11" i="72"/>
  <c r="C10" i="72"/>
  <c r="C9" i="72"/>
  <c r="C8" i="72"/>
  <c r="C7" i="72"/>
  <c r="C6" i="72"/>
  <c r="C36" i="36" l="1"/>
  <c r="C35" i="38"/>
  <c r="C35" i="39"/>
  <c r="C35" i="36"/>
  <c r="C34" i="38"/>
  <c r="C34" i="36"/>
  <c r="C34" i="39"/>
  <c r="C7" i="76" l="1"/>
  <c r="C8" i="76" s="1"/>
  <c r="C7" i="98" l="1"/>
  <c r="C6" i="98"/>
  <c r="E6" i="98" l="1"/>
  <c r="D7" i="98"/>
  <c r="D6" i="98"/>
  <c r="E7" i="98"/>
  <c r="G6" i="98"/>
  <c r="G7" i="98"/>
  <c r="F6" i="98"/>
  <c r="F7" i="98"/>
  <c r="J7" i="98"/>
  <c r="H7" i="98"/>
  <c r="H6" i="98"/>
  <c r="I6" i="98"/>
  <c r="I7" i="98"/>
  <c r="J6" i="98"/>
  <c r="E5" i="98" l="1"/>
  <c r="E8" i="98" s="1"/>
  <c r="F5" i="98"/>
  <c r="F8" i="98" s="1"/>
  <c r="C5" i="98"/>
  <c r="C8" i="98" s="1"/>
  <c r="H5" i="98" l="1"/>
  <c r="H8" i="98" s="1"/>
  <c r="D5" i="98"/>
  <c r="D8" i="98" s="1"/>
  <c r="I5" i="98"/>
  <c r="I8" i="98" s="1"/>
  <c r="G5" i="98"/>
  <c r="G8" i="98" s="1"/>
  <c r="J5" i="98"/>
  <c r="J8" i="98" s="1"/>
  <c r="D7" i="76" l="1"/>
  <c r="D8" i="76" s="1"/>
</calcChain>
</file>

<file path=xl/sharedStrings.xml><?xml version="1.0" encoding="utf-8"?>
<sst xmlns="http://schemas.openxmlformats.org/spreadsheetml/2006/main" count="660" uniqueCount="390">
  <si>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</si>
  <si>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</si>
  <si>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</si>
  <si>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</si>
  <si>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</si>
  <si>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</si>
  <si>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</si>
  <si>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</si>
  <si>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</si>
  <si>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</si>
  <si>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</si>
  <si>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</si>
  <si>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</si>
  <si>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</si>
  <si>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</si>
  <si>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</si>
  <si>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</si>
  <si>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</si>
  <si>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</si>
  <si>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</si>
  <si>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</si>
  <si>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</si>
  <si>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</si>
  <si>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</si>
  <si>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 xml:space="preserve">    Previdência Social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</si>
  <si>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</si>
  <si>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</si>
  <si>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</si>
  <si>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</si>
  <si>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</si>
  <si>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</si>
  <si>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</si>
  <si>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</si>
  <si>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</si>
  <si>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</si>
  <si>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</si>
  <si>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</si>
  <si>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</si>
  <si>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</si>
  <si>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</si>
  <si>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</si>
  <si>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</si>
  <si>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</si>
  <si>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</si>
  <si>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</si>
  <si>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</si>
  <si>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</si>
  <si>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</si>
  <si>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</si>
  <si>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</si>
  <si>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</si>
  <si>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</si>
  <si>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</si>
  <si>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4210.01</t>
  </si>
  <si>
    <t>4220.01</t>
  </si>
  <si>
    <t>4230.01</t>
  </si>
  <si>
    <t>4230.02</t>
  </si>
  <si>
    <t>4240.01</t>
  </si>
  <si>
    <t>4250.01</t>
  </si>
  <si>
    <t>9000.05</t>
  </si>
  <si>
    <t>% PIB</t>
  </si>
  <si>
    <t xml:space="preserve">    Propriedade Imobiliária</t>
  </si>
  <si>
    <t xml:space="preserve">        Empregador</t>
  </si>
  <si>
    <t xml:space="preserve">        Empregado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</si>
  <si>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</si>
  <si>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</si>
  <si>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</si>
  <si>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</si>
  <si>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</si>
  <si>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</si>
  <si>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</si>
  <si>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</si>
  <si>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</si>
  <si>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</si>
  <si>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</si>
  <si>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</si>
  <si>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</si>
  <si>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</si>
  <si>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</si>
  <si>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</si>
  <si>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</si>
  <si>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</si>
  <si>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</si>
  <si>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</si>
  <si>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</si>
  <si>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</si>
  <si>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00</t>
  </si>
  <si>
    <t>Tabela INC 02-A</t>
  </si>
  <si>
    <t>Tabela INC 02-B</t>
  </si>
  <si>
    <t>Tabela INC 02-C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</si>
  <si>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</si>
  <si>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</si>
  <si>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</si>
  <si>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</si>
  <si>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</si>
  <si>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</si>
  <si>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</si>
  <si>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</si>
  <si>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</si>
  <si>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</si>
  <si>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</si>
  <si>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</si>
  <si>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</si>
  <si>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</si>
  <si>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</si>
  <si>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</si>
  <si>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</si>
  <si>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</si>
  <si>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</si>
  <si>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</si>
  <si>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</si>
  <si>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</si>
  <si>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Receita da Dívida Ativa</t>
  </si>
  <si>
    <t>Outras Contribuições Sociais e Econômicas</t>
  </si>
  <si>
    <t>2120.06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</si>
  <si>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</si>
  <si>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</si>
  <si>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</si>
  <si>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</si>
  <si>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</si>
  <si>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</si>
  <si>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</si>
  <si>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</si>
  <si>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</si>
  <si>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</si>
  <si>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IPVA</t>
  </si>
  <si>
    <t>ITCD</t>
  </si>
  <si>
    <t>ITBI</t>
  </si>
  <si>
    <t>IPTU</t>
  </si>
  <si>
    <t>Salário Educação</t>
  </si>
  <si>
    <t>1100.05</t>
  </si>
  <si>
    <t>Contr. s/ Rec. Empr. Telecomun.</t>
  </si>
  <si>
    <t xml:space="preserve">    Retenções não Alocáveis</t>
  </si>
  <si>
    <t>1900.01</t>
  </si>
  <si>
    <t>1900.02</t>
  </si>
  <si>
    <t>1900.03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</si>
  <si>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</si>
  <si>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</si>
  <si>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</si>
  <si>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</si>
  <si>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</si>
  <si>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</si>
  <si>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</si>
  <si>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</si>
  <si>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</si>
  <si>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</si>
  <si>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</si>
  <si>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</si>
  <si>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</si>
  <si>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</si>
  <si>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</si>
  <si>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</si>
  <si>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</si>
  <si>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</si>
  <si>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</si>
  <si>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</si>
  <si>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</si>
  <si>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</si>
  <si>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</si>
  <si>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</si>
  <si>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</si>
  <si>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</si>
  <si>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</si>
  <si>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</si>
  <si>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</si>
  <si>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</si>
  <si>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</si>
  <si>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</si>
  <si>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</si>
  <si>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</si>
  <si>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</si>
  <si>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</si>
  <si>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</si>
  <si>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</si>
  <si>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</si>
  <si>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</si>
  <si>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</si>
  <si>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</si>
  <si>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</si>
  <si>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</si>
  <si>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</si>
  <si>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</si>
  <si>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</si>
  <si>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</si>
  <si>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</si>
  <si>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</si>
  <si>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</si>
  <si>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</si>
  <si>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</si>
  <si>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</si>
  <si>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</si>
  <si>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</si>
  <si>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</si>
  <si>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</si>
  <si>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</si>
  <si>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Tabela TRIB 02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</si>
  <si>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</si>
  <si>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</si>
  <si>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</si>
  <si>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</si>
  <si>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</si>
  <si>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</si>
  <si>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</si>
  <si>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</si>
  <si>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</si>
  <si>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</si>
  <si>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</si>
  <si>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</si>
  <si>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</si>
  <si>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</si>
  <si>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Outros</t>
  </si>
  <si>
    <t>Folha de Salários</t>
  </si>
  <si>
    <t>Bens e Serviços</t>
  </si>
  <si>
    <t>Propriedade</t>
  </si>
  <si>
    <t>Renda</t>
  </si>
  <si>
    <t>Brasil</t>
  </si>
  <si>
    <t>(p.p. do PIB)</t>
  </si>
  <si>
    <t>Contribuições Previdenciárias</t>
  </si>
  <si>
    <t>Outras Contrib. Sociais e Econômicas</t>
  </si>
  <si>
    <t>4500.01</t>
  </si>
  <si>
    <t>4500.02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</si>
  <si>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</si>
  <si>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</si>
  <si>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</si>
  <si>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</si>
  <si>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</si>
  <si>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</si>
  <si>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</si>
  <si>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</si>
  <si>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</si>
  <si>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</si>
  <si>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</si>
  <si>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</si>
  <si>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2013</t>
  </si>
  <si>
    <t>Var (p.p. do PIB)</t>
  </si>
  <si>
    <t>% da Arrecadação</t>
  </si>
  <si>
    <t>4600.12</t>
  </si>
  <si>
    <t>Var (p.p. da Arrec.)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</si>
  <si>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</si>
  <si>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</si>
  <si>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</si>
  <si>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</si>
  <si>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</si>
  <si>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</si>
  <si>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</si>
  <si>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</si>
  <si>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</si>
  <si>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</si>
  <si>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</si>
  <si>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</si>
  <si>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Nominal</t>
  </si>
  <si>
    <t>Trans. Financeiras</t>
  </si>
  <si>
    <t>2015</t>
  </si>
  <si>
    <t>Carga Tributária Total</t>
  </si>
  <si>
    <t>Renda, Lucros e Ganhos de Capital</t>
  </si>
  <si>
    <t>Tabela 01</t>
  </si>
  <si>
    <t>Tabela 04</t>
  </si>
  <si>
    <t>Tabela 05</t>
  </si>
  <si>
    <t>Tabela 06</t>
  </si>
  <si>
    <t>Tabela 07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</si>
  <si>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</si>
  <si>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</si>
  <si>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</si>
  <si>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</si>
  <si>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</si>
  <si>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</si>
  <si>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Cofins</t>
  </si>
  <si>
    <t>Contribuição para o FGTS (2)</t>
  </si>
  <si>
    <t>Outras Contribuições Federais (3)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</si>
  <si>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</si>
  <si>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t xml:space="preserve">    Tributos sobre Débitos e Créditos Bancários</t>
  </si>
  <si>
    <t>2016</t>
  </si>
  <si>
    <t>Fonte: OECD Revenue Statistics. https://stats.oecd.org</t>
  </si>
  <si>
    <t>Tabela 02</t>
  </si>
  <si>
    <t>Tabela 03</t>
  </si>
  <si>
    <t>Arrecadação [R$ milhões]</t>
  </si>
  <si>
    <t>2017</t>
  </si>
  <si>
    <t>(em %)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</si>
  <si>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</si>
  <si>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4100.01</t>
  </si>
  <si>
    <t>4100.02</t>
  </si>
  <si>
    <t>4100.03</t>
  </si>
  <si>
    <t>4100.04</t>
  </si>
  <si>
    <t>4100.05</t>
  </si>
  <si>
    <t>2018</t>
  </si>
  <si>
    <t>Evolução da Carga Tributária (% do PIB) - Brasil e Média OCDE (36 países)</t>
  </si>
  <si>
    <t>(1) Média de 36 países da OCDE</t>
  </si>
  <si>
    <t>(1) Foi usado o deflator implícito do PIB para corrigir a arrecadação de 2018.</t>
  </si>
  <si>
    <t xml:space="preserve">         Outros Tributos Estaduais</t>
  </si>
  <si>
    <t xml:space="preserve">         Outros Tributos Federais</t>
  </si>
  <si>
    <t>Tabela 08</t>
  </si>
  <si>
    <t>(1) - Inclui contribuições para o RGPS (patronal, empregado e autônomo) e contribuição previdenciária sobre o faturamento.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</si>
  <si>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t>
  </si>
  <si>
    <t>Receita Tributária por Tributo e Variações em Valor e em Pontos Percentuais</t>
  </si>
  <si>
    <t>Variações</t>
  </si>
  <si>
    <t>Valor</t>
  </si>
  <si>
    <t>p.p. da arrec.</t>
  </si>
  <si>
    <t>% da arrec.</t>
  </si>
  <si>
    <t>Carga Tributária Bruta – 2018 e 2019</t>
  </si>
  <si>
    <t>2019</t>
  </si>
  <si>
    <t>Receita Tributária por Ente Federativo - 2018 e 2019 - Principais Variações em Pontos Percentuais do PIB</t>
  </si>
  <si>
    <t>Receita Tributária por Base de Incidência - 2018 e 2019</t>
  </si>
  <si>
    <t>Carga Tributária e Variações por Base de Incidência - 2019 x 2018</t>
  </si>
  <si>
    <t>Receita Tributária por Tributo e Competência - 2018 e 2019</t>
  </si>
  <si>
    <t>Receita Tributária por Base de Incidência e Nível de Governo -  2019</t>
  </si>
  <si>
    <t>Receita Tributária por Base de Incidência e Nível de Governo - 2019</t>
  </si>
  <si>
    <t>Carga Tributária Total (% do PIB) 2009 a 2018 - Brasil e Países da América Latina e Caribe</t>
  </si>
  <si>
    <t>Variação 2009 a 2018 (p.p.)</t>
  </si>
  <si>
    <t>Receita Tributária Base de Incidência - Detalhe da Agregação - 2015 a 2019 - Continuação</t>
  </si>
  <si>
    <t>Receita Tributária Base de Incidência - Detalhe da Agregação - 2015 a 2019  - Continuação</t>
  </si>
  <si>
    <t>Brasil²</t>
  </si>
  <si>
    <t>Média AL e Caribe¹</t>
  </si>
  <si>
    <t>(1) Média AL e Caribe: Dado extraído em  07 de maio de 2020, de OECD.Stat</t>
  </si>
  <si>
    <t>(2) Brasil: dados apurados pela Receita Federal do Brasil</t>
  </si>
  <si>
    <t xml:space="preserve">         Imposto de Renda Retido na Fonte</t>
  </si>
  <si>
    <t xml:space="preserve">         Imposto de Renda Pessoas Físicas</t>
  </si>
  <si>
    <t xml:space="preserve">         Imposto sobre Produtos Industrializados</t>
  </si>
  <si>
    <t xml:space="preserve">         Contrib. para o PIS/Pasep e Cofins</t>
  </si>
  <si>
    <t xml:space="preserve">         ICMS</t>
  </si>
  <si>
    <t>Receita Tributária por Tributo e Competência - 2002 a 2019 - em % da Arrecadação</t>
  </si>
  <si>
    <t>Receita Tributária por Tributo e Competência - 2002 a 2019</t>
  </si>
  <si>
    <t>Receita Tributária Base de Incidência - Detalhe da Agregação - 2002 a 2019</t>
  </si>
  <si>
    <t>Série Histórica - Receita Tributária por Base de Incidência - 2002 a 2019</t>
  </si>
  <si>
    <t>IRPF</t>
  </si>
  <si>
    <t>IRRF - Trabalho União</t>
  </si>
  <si>
    <t>IRRF - Estados</t>
  </si>
  <si>
    <t>IRRF - Municípios</t>
  </si>
  <si>
    <t>Contrib. s/ Concursos e Prognósticos</t>
  </si>
  <si>
    <t>IRPJ</t>
  </si>
  <si>
    <t>CSLL</t>
  </si>
  <si>
    <t>IRRF - Não Residentes</t>
  </si>
  <si>
    <t>IRRF - Capital</t>
  </si>
  <si>
    <t>IRRF - Outros</t>
  </si>
  <si>
    <t>Contrib. para o INSS - Patronal</t>
  </si>
  <si>
    <t>CPSS - Parcela Governo</t>
  </si>
  <si>
    <t>Previd. dos Estados - Governo</t>
  </si>
  <si>
    <t>Previd. dos Municípios - Governo</t>
  </si>
  <si>
    <t>Contrib. para o INSS - Empregado</t>
  </si>
  <si>
    <t>CPSS - Parcela Servidor</t>
  </si>
  <si>
    <t>Previd. dos Estados - Servidor</t>
  </si>
  <si>
    <t>Previd. dos Municípios - Servidor</t>
  </si>
  <si>
    <t>Contrib. p/ Custeio das Pensões Militares</t>
  </si>
  <si>
    <t xml:space="preserve">Contribuição Voluntária  Montepio Civil </t>
  </si>
  <si>
    <t>FGTS</t>
  </si>
  <si>
    <t>Sistema "S"</t>
  </si>
  <si>
    <t>PIS - Folha de pagamento</t>
  </si>
  <si>
    <t>Pasep</t>
  </si>
  <si>
    <t>Contrib. p/ Ensino Aeroviario</t>
  </si>
  <si>
    <t>Contrib. p/ Ensino Profiss. Maritimo</t>
  </si>
  <si>
    <t>Contrib. Rurais</t>
  </si>
  <si>
    <t>Contribuição para o Fundo de Saúde - PMDF/BMDF</t>
  </si>
  <si>
    <t>ITR</t>
  </si>
  <si>
    <t>ICMS - Exceto Seletivos</t>
  </si>
  <si>
    <t>IPI - Exceto Seletivos</t>
  </si>
  <si>
    <t>PIS</t>
  </si>
  <si>
    <t>Imposto sobre Serviços (ISS)</t>
  </si>
  <si>
    <t>IPI - Automóveis</t>
  </si>
  <si>
    <t>IPI - Bebidas</t>
  </si>
  <si>
    <t>CIDE - Combustíveis</t>
  </si>
  <si>
    <t>ICMS - Combustíveis</t>
  </si>
  <si>
    <t>ICMS - Energia Elétrica</t>
  </si>
  <si>
    <t>IPI - Tabaco</t>
  </si>
  <si>
    <t>Imposto sobre Importação</t>
  </si>
  <si>
    <t>Imposto sobre Exportação</t>
  </si>
  <si>
    <t>Contrib. Previdenciária sobre Faturamento</t>
  </si>
  <si>
    <t>Adicional à Contribuição Previdenciária</t>
  </si>
  <si>
    <t>Rec. Partic. Seguro DPVAT</t>
  </si>
  <si>
    <t xml:space="preserve">AFRMM </t>
  </si>
  <si>
    <t>Cide-Remessas</t>
  </si>
  <si>
    <t>Contribuição S/Rec.Concess.Permiss.Energ.Elet</t>
  </si>
  <si>
    <t>Contrib. s/ as Lojas Francas</t>
  </si>
  <si>
    <t xml:space="preserve">Contrib. s/ Faturam. Empres. Informática </t>
  </si>
  <si>
    <t>CONDECINE</t>
  </si>
  <si>
    <t>Contrib. s/ a Arrec. Fundos de Investim. Regionais</t>
  </si>
  <si>
    <t>Contribuição p/ o Fomento da Radiodifusão Pública</t>
  </si>
  <si>
    <t>Contribuição s/ Apostas em Competições Hípicas</t>
  </si>
  <si>
    <t>Contribuição s/ Jogos de Bingo</t>
  </si>
  <si>
    <t>CPMF</t>
  </si>
  <si>
    <t>IOF</t>
  </si>
  <si>
    <t>Receita da Dívida Ativa Outros Trib e Contrib</t>
  </si>
  <si>
    <t>Adic. s/ Pass. Aéreas Domést.</t>
  </si>
  <si>
    <t xml:space="preserve">Contribuição para o PIN </t>
  </si>
  <si>
    <t>PROTERRA</t>
  </si>
  <si>
    <t xml:space="preserve">Reserva Global de Reversão </t>
  </si>
  <si>
    <t xml:space="preserve">Outras Contribuições Sociais </t>
  </si>
  <si>
    <t xml:space="preserve">Outras Contribuições Econômicas </t>
  </si>
  <si>
    <t>Contribuição p o Ensino Fundamental</t>
  </si>
  <si>
    <t>Série Histórica - Evolução da Participação dos Entes Federativos na Arrecadação Total - 2002 a 2019</t>
  </si>
  <si>
    <t>Série Histórica - Evolução da Participação das Bases de Incidência na Arrecadação Total - 2002 a 2019</t>
  </si>
  <si>
    <t>Receita Tributária por Tributo e Competência - 2002 a 2019 - em % do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</si>
</sst>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@*."/>
    <numFmt numFmtId="167" formatCode="0000"/>
    <numFmt numFmtId="168" formatCode="#,##0.00_ ;[Red]\-#,##0.00\ "/>
    <numFmt numFmtId="169" formatCode="_-[$€]* #,##0.00_-;\-[$€]* #,##0.00_-;_-[$€]* &quot;-&quot;??_-;_-@_-"/>
    <numFmt numFmtId="170" formatCode="0.0%"/>
    <numFmt numFmtId="171" formatCode="0_);[Red]\(0\)"/>
    <numFmt numFmtId="172" formatCode="##0.0;\-##0.0;0.0;"/>
    <numFmt numFmtId="173" formatCode="\ \.\.;\ \.\.;\ \.\.;\ \.\."/>
    <numFmt numFmtId="174" formatCode="#,##0.0_ ;[Red]\-#,##0.0\ "/>
    <numFmt numFmtId="175" formatCode="#,##0.000_ ;[Red]\-#,##0.000\ "/>
    <numFmt numFmtId="176" formatCode="#,##0.000;[Red]\-#,##0.000"/>
    <numFmt numFmtId="177" formatCode="#,##0.0_ ;\-#,##0.0\ "/>
    <numFmt numFmtId="178" formatCode="#,##0.00_ ;\-#,##0.00\ "/>
    <numFmt numFmtId="179" formatCode="#,##0.0000;[Red]\-#,##0.0000"/>
    <numFmt numFmtId="180" formatCode="_-* #,##0.0_-;\-* #,##0.0_-;_-* &quot;-&quot;??_-;_-@_-"/>
    <numFmt numFmtId="181" formatCode="#,##0.000000_ ;\-#,##0.000000\ "/>
    <numFmt numFmtId="182" formatCode="_-* #,##0.00000_-;\-* #,##0.00000_-;_-* &quot;-&quot;??_-;_-@_-"/>
    <numFmt numFmtId="183" formatCode="#,##0.000000;[Red]\-#,##0.000000"/>
    <numFmt numFmtId="184" formatCode="#,##0.0000000;[Red]\-#,##0.0000000"/>
    <numFmt numFmtId="185" formatCode="0.00_ ;[Red]\-0.00\ 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31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9" fillId="0" borderId="0">
      <alignment vertical="center"/>
    </xf>
    <xf numFmtId="9" fontId="5" fillId="0" borderId="0" applyFill="0" applyBorder="0" applyAlignment="0" applyProtection="0"/>
    <xf numFmtId="43" fontId="5" fillId="0" borderId="0" applyFill="0" applyBorder="0" applyAlignment="0" applyProtection="0"/>
    <xf numFmtId="169" fontId="5" fillId="0" borderId="0" applyFont="0" applyFill="0" applyBorder="0" applyAlignment="0" applyProtection="0"/>
    <xf numFmtId="40" fontId="16" fillId="0" borderId="0">
      <alignment vertical="center"/>
    </xf>
    <xf numFmtId="9" fontId="5" fillId="0" borderId="0" applyFont="0" applyFill="0" applyBorder="0" applyAlignment="0" applyProtection="0"/>
    <xf numFmtId="0" fontId="17" fillId="0" borderId="0"/>
    <xf numFmtId="40" fontId="16" fillId="0" borderId="0">
      <alignment vertical="center"/>
    </xf>
    <xf numFmtId="0" fontId="5" fillId="0" borderId="0"/>
    <xf numFmtId="0" fontId="4" fillId="0" borderId="0"/>
    <xf numFmtId="0" fontId="4" fillId="3" borderId="12" applyNumberFormat="0" applyFont="0" applyAlignment="0" applyProtection="0"/>
    <xf numFmtId="9" fontId="5" fillId="0" borderId="0" applyFill="0" applyBorder="0" applyAlignment="0" applyProtection="0"/>
    <xf numFmtId="165" fontId="5" fillId="0" borderId="0" applyFont="0" applyFill="0" applyBorder="0" applyAlignment="0" applyProtection="0"/>
    <xf numFmtId="0" fontId="17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2" fontId="5" fillId="0" borderId="13" applyFill="0" applyProtection="0">
      <alignment horizontal="right" vertical="center" wrapText="1"/>
    </xf>
    <xf numFmtId="173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2" fontId="5" fillId="0" borderId="0" applyFill="0" applyBorder="0" applyProtection="0">
      <alignment horizontal="right" vertical="center" wrapText="1"/>
    </xf>
    <xf numFmtId="173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2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3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7" fillId="0" borderId="0" applyNumberFormat="0" applyFont="0" applyFill="0" applyBorder="0" applyProtection="0">
      <alignment horizontal="left" vertical="center"/>
    </xf>
    <xf numFmtId="0" fontId="18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horizontal="left" vertical="center" wrapText="1"/>
    </xf>
    <xf numFmtId="0" fontId="19" fillId="0" borderId="0" applyNumberFormat="0" applyFill="0" applyBorder="0" applyProtection="0">
      <alignment vertical="center" wrapText="1"/>
    </xf>
    <xf numFmtId="0" fontId="17" fillId="0" borderId="15" applyNumberFormat="0" applyFon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9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40" fontId="1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40" fontId="26" fillId="0" borderId="0" xfId="5" applyFont="1">
      <alignment vertical="center"/>
    </xf>
    <xf numFmtId="40" fontId="22" fillId="6" borderId="41" xfId="5" applyFont="1" applyFill="1" applyBorder="1" applyAlignment="1">
      <alignment horizontal="left" vertical="center" wrapText="1"/>
    </xf>
    <xf numFmtId="171" fontId="22" fillId="6" borderId="41" xfId="5" applyNumberFormat="1" applyFont="1" applyFill="1" applyBorder="1" applyAlignment="1">
      <alignment horizontal="center" vertical="center" wrapText="1"/>
    </xf>
    <xf numFmtId="40" fontId="29" fillId="0" borderId="2" xfId="5" applyFont="1" applyBorder="1" applyAlignment="1">
      <alignment horizontal="left" vertical="center" wrapText="1"/>
    </xf>
    <xf numFmtId="40" fontId="29" fillId="0" borderId="2" xfId="5" applyFont="1" applyBorder="1" applyAlignment="1">
      <alignment horizontal="center" vertical="center" wrapText="1"/>
    </xf>
    <xf numFmtId="40" fontId="29" fillId="0" borderId="1" xfId="5" applyFont="1" applyBorder="1" applyAlignment="1">
      <alignment horizontal="left" vertical="center" wrapText="1"/>
    </xf>
    <xf numFmtId="40" fontId="29" fillId="0" borderId="1" xfId="5" applyFont="1" applyBorder="1" applyAlignment="1">
      <alignment horizontal="center" vertical="center" wrapText="1"/>
    </xf>
    <xf numFmtId="40" fontId="30" fillId="4" borderId="41" xfId="5" applyFont="1" applyFill="1" applyBorder="1" applyAlignment="1">
      <alignment horizontal="left" vertical="center" wrapText="1"/>
    </xf>
    <xf numFmtId="10" fontId="30" fillId="4" borderId="41" xfId="6" applyNumberFormat="1" applyFont="1" applyFill="1" applyBorder="1" applyAlignment="1">
      <alignment horizontal="center" vertical="center" wrapText="1"/>
    </xf>
    <xf numFmtId="40" fontId="26" fillId="0" borderId="0" xfId="5" applyFont="1" applyAlignment="1">
      <alignment horizontal="left" vertical="top"/>
    </xf>
    <xf numFmtId="40" fontId="29" fillId="0" borderId="0" xfId="5" applyFont="1" applyAlignment="1">
      <alignment horizontal="left" vertical="top" wrapText="1"/>
    </xf>
    <xf numFmtId="40" fontId="29" fillId="0" borderId="0" xfId="5" applyFont="1">
      <alignment vertical="center"/>
    </xf>
    <xf numFmtId="176" fontId="26" fillId="0" borderId="0" xfId="5" applyNumberFormat="1" applyFont="1">
      <alignment vertical="center"/>
    </xf>
    <xf numFmtId="40" fontId="26" fillId="0" borderId="0" xfId="5" applyFont="1" applyBorder="1">
      <alignment vertical="center"/>
    </xf>
    <xf numFmtId="40" fontId="29" fillId="0" borderId="0" xfId="5" applyFont="1" applyBorder="1">
      <alignment vertical="center"/>
    </xf>
    <xf numFmtId="40" fontId="29" fillId="0" borderId="28" xfId="5" applyFont="1" applyBorder="1">
      <alignment vertical="center"/>
    </xf>
    <xf numFmtId="40" fontId="29" fillId="0" borderId="30" xfId="5" applyFont="1" applyBorder="1">
      <alignment vertical="center"/>
    </xf>
    <xf numFmtId="10" fontId="29" fillId="0" borderId="24" xfId="6" applyNumberFormat="1" applyFont="1" applyBorder="1" applyAlignment="1">
      <alignment vertical="center"/>
    </xf>
    <xf numFmtId="10" fontId="29" fillId="0" borderId="28" xfId="6" applyNumberFormat="1" applyFont="1" applyBorder="1" applyAlignment="1">
      <alignment vertical="center"/>
    </xf>
    <xf numFmtId="40" fontId="29" fillId="0" borderId="16" xfId="5" applyFont="1" applyBorder="1">
      <alignment vertical="center"/>
    </xf>
    <xf numFmtId="40" fontId="29" fillId="0" borderId="24" xfId="5" applyFont="1" applyBorder="1">
      <alignment vertical="center"/>
    </xf>
    <xf numFmtId="40" fontId="29" fillId="0" borderId="27" xfId="5" applyFont="1" applyBorder="1">
      <alignment vertical="center"/>
    </xf>
    <xf numFmtId="40" fontId="30" fillId="4" borderId="27" xfId="5" applyFont="1" applyFill="1" applyBorder="1" applyAlignment="1">
      <alignment vertical="center" wrapText="1"/>
    </xf>
    <xf numFmtId="40" fontId="30" fillId="4" borderId="20" xfId="5" applyFont="1" applyFill="1" applyBorder="1">
      <alignment vertical="center"/>
    </xf>
    <xf numFmtId="10" fontId="30" fillId="4" borderId="36" xfId="6" applyNumberFormat="1" applyFont="1" applyFill="1" applyBorder="1" applyAlignment="1">
      <alignment vertical="center"/>
    </xf>
    <xf numFmtId="10" fontId="30" fillId="4" borderId="25" xfId="6" applyNumberFormat="1" applyFont="1" applyFill="1" applyBorder="1" applyAlignment="1">
      <alignment vertical="center"/>
    </xf>
    <xf numFmtId="40" fontId="41" fillId="0" borderId="0" xfId="5" quotePrefix="1" applyFont="1">
      <alignment vertical="center"/>
    </xf>
    <xf numFmtId="40" fontId="22" fillId="6" borderId="20" xfId="5" applyFont="1" applyFill="1" applyBorder="1" applyAlignment="1">
      <alignment horizontal="center" vertical="center"/>
    </xf>
    <xf numFmtId="40" fontId="22" fillId="6" borderId="10" xfId="5" applyFont="1" applyFill="1" applyBorder="1" applyAlignment="1">
      <alignment horizontal="center" vertical="center"/>
    </xf>
    <xf numFmtId="0" fontId="24" fillId="0" borderId="0" xfId="0" applyFont="1"/>
    <xf numFmtId="0" fontId="28" fillId="0" borderId="0" xfId="0" applyFont="1"/>
    <xf numFmtId="0" fontId="28" fillId="0" borderId="0" xfId="0" applyFont="1" applyBorder="1"/>
    <xf numFmtId="167" fontId="48" fillId="0" borderId="0" xfId="0" applyNumberFormat="1" applyFont="1" applyFill="1" applyBorder="1" applyAlignment="1">
      <alignment horizontal="left" vertical="center" wrapText="1"/>
    </xf>
    <xf numFmtId="10" fontId="50" fillId="0" borderId="0" xfId="0" applyNumberFormat="1" applyFont="1" applyFill="1" applyBorder="1" applyAlignment="1">
      <alignment vertical="center" wrapText="1"/>
    </xf>
    <xf numFmtId="10" fontId="33" fillId="0" borderId="0" xfId="2" applyNumberFormat="1" applyFont="1" applyFill="1" applyBorder="1" applyAlignment="1">
      <alignment horizontal="right" vertical="center" wrapText="1"/>
    </xf>
    <xf numFmtId="0" fontId="51" fillId="0" borderId="0" xfId="0" applyFont="1" applyFill="1" applyBorder="1" applyAlignment="1">
      <alignment vertical="center" wrapText="1"/>
    </xf>
    <xf numFmtId="10" fontId="49" fillId="0" borderId="0" xfId="0" applyNumberFormat="1" applyFont="1" applyFill="1" applyBorder="1" applyAlignment="1">
      <alignment vertical="center" wrapText="1"/>
    </xf>
    <xf numFmtId="10" fontId="33" fillId="0" borderId="3" xfId="2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/>
    </xf>
    <xf numFmtId="167" fontId="35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46" fillId="0" borderId="0" xfId="0" applyFont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46" fillId="0" borderId="3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167" fontId="31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167" fontId="51" fillId="0" borderId="0" xfId="0" applyNumberFormat="1" applyFont="1" applyBorder="1" applyAlignment="1">
      <alignment horizontal="left" vertical="center" wrapText="1"/>
    </xf>
    <xf numFmtId="10" fontId="31" fillId="0" borderId="22" xfId="2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vertical="center" wrapText="1"/>
    </xf>
    <xf numFmtId="10" fontId="33" fillId="0" borderId="0" xfId="0" applyNumberFormat="1" applyFont="1" applyBorder="1" applyAlignment="1">
      <alignment vertical="center"/>
    </xf>
    <xf numFmtId="168" fontId="33" fillId="0" borderId="0" xfId="0" applyNumberFormat="1" applyFont="1" applyBorder="1" applyAlignment="1">
      <alignment vertical="center"/>
    </xf>
    <xf numFmtId="10" fontId="33" fillId="0" borderId="0" xfId="0" applyNumberFormat="1" applyFont="1" applyAlignment="1">
      <alignment vertical="center"/>
    </xf>
    <xf numFmtId="168" fontId="33" fillId="0" borderId="0" xfId="0" applyNumberFormat="1" applyFont="1" applyAlignment="1">
      <alignment vertical="center"/>
    </xf>
    <xf numFmtId="10" fontId="33" fillId="0" borderId="0" xfId="0" applyNumberFormat="1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10" fontId="33" fillId="0" borderId="0" xfId="2" applyNumberFormat="1" applyFont="1" applyFill="1" applyBorder="1" applyAlignment="1">
      <alignment horizontal="left" vertical="center"/>
    </xf>
    <xf numFmtId="0" fontId="49" fillId="0" borderId="3" xfId="0" applyFont="1" applyBorder="1" applyAlignment="1">
      <alignment vertical="center" wrapText="1"/>
    </xf>
    <xf numFmtId="0" fontId="33" fillId="0" borderId="0" xfId="0" applyFont="1" applyAlignment="1">
      <alignment horizontal="left" vertical="center"/>
    </xf>
    <xf numFmtId="0" fontId="44" fillId="6" borderId="45" xfId="0" applyFont="1" applyFill="1" applyBorder="1" applyAlignment="1">
      <alignment horizontal="centerContinuous" vertical="center"/>
    </xf>
    <xf numFmtId="0" fontId="44" fillId="6" borderId="11" xfId="0" applyFont="1" applyFill="1" applyBorder="1" applyAlignment="1">
      <alignment horizontal="center" vertical="center"/>
    </xf>
    <xf numFmtId="0" fontId="51" fillId="8" borderId="0" xfId="0" applyFont="1" applyFill="1" applyBorder="1" applyAlignment="1">
      <alignment vertical="center" wrapText="1"/>
    </xf>
    <xf numFmtId="10" fontId="31" fillId="8" borderId="0" xfId="2" applyNumberFormat="1" applyFont="1" applyFill="1" applyBorder="1" applyAlignment="1">
      <alignment horizontal="right" vertical="center" wrapText="1"/>
    </xf>
    <xf numFmtId="168" fontId="31" fillId="8" borderId="0" xfId="2" applyNumberFormat="1" applyFont="1" applyFill="1" applyBorder="1" applyAlignment="1">
      <alignment horizontal="right" vertical="center" wrapText="1"/>
    </xf>
    <xf numFmtId="40" fontId="33" fillId="0" borderId="0" xfId="5" applyFont="1" applyAlignment="1">
      <alignment vertical="center"/>
    </xf>
    <xf numFmtId="40" fontId="43" fillId="0" borderId="3" xfId="5" applyFont="1" applyBorder="1" applyAlignment="1">
      <alignment horizontal="center" vertical="center" wrapText="1"/>
    </xf>
    <xf numFmtId="40" fontId="33" fillId="0" borderId="0" xfId="5" applyFont="1" applyBorder="1" applyAlignment="1">
      <alignment vertical="center"/>
    </xf>
    <xf numFmtId="167" fontId="48" fillId="0" borderId="2" xfId="5" applyNumberFormat="1" applyFont="1" applyFill="1" applyBorder="1" applyAlignment="1">
      <alignment horizontal="center" vertical="center" wrapText="1"/>
    </xf>
    <xf numFmtId="40" fontId="48" fillId="0" borderId="5" xfId="5" applyNumberFormat="1" applyFont="1" applyFill="1" applyBorder="1" applyAlignment="1">
      <alignment horizontal="right" vertical="center" wrapText="1"/>
    </xf>
    <xf numFmtId="40" fontId="48" fillId="0" borderId="33" xfId="5" applyNumberFormat="1" applyFont="1" applyFill="1" applyBorder="1" applyAlignment="1">
      <alignment horizontal="right" vertical="center" wrapText="1"/>
    </xf>
    <xf numFmtId="2" fontId="48" fillId="0" borderId="2" xfId="5" applyNumberFormat="1" applyFont="1" applyFill="1" applyBorder="1" applyAlignment="1">
      <alignment horizontal="right" vertical="center" wrapText="1"/>
    </xf>
    <xf numFmtId="167" fontId="54" fillId="0" borderId="0" xfId="5" applyNumberFormat="1" applyFont="1" applyFill="1" applyBorder="1" applyAlignment="1">
      <alignment horizontal="center" vertical="center" wrapText="1"/>
    </xf>
    <xf numFmtId="40" fontId="54" fillId="0" borderId="24" xfId="5" applyNumberFormat="1" applyFont="1" applyFill="1" applyBorder="1" applyAlignment="1">
      <alignment horizontal="right" vertical="center" wrapText="1"/>
    </xf>
    <xf numFmtId="40" fontId="54" fillId="0" borderId="28" xfId="5" applyNumberFormat="1" applyFont="1" applyFill="1" applyBorder="1" applyAlignment="1">
      <alignment horizontal="right" vertical="center" wrapText="1"/>
    </xf>
    <xf numFmtId="10" fontId="54" fillId="0" borderId="24" xfId="6" applyNumberFormat="1" applyFont="1" applyFill="1" applyBorder="1" applyAlignment="1">
      <alignment horizontal="right" vertical="center" wrapText="1"/>
    </xf>
    <xf numFmtId="40" fontId="54" fillId="0" borderId="0" xfId="5" applyNumberFormat="1" applyFont="1" applyFill="1" applyBorder="1" applyAlignment="1">
      <alignment horizontal="right" vertical="center" wrapText="1"/>
    </xf>
    <xf numFmtId="167" fontId="28" fillId="0" borderId="3" xfId="5" applyNumberFormat="1" applyFont="1" applyFill="1" applyBorder="1" applyAlignment="1">
      <alignment horizontal="center" vertical="center" wrapText="1"/>
    </xf>
    <xf numFmtId="40" fontId="54" fillId="0" borderId="7" xfId="5" applyNumberFormat="1" applyFont="1" applyFill="1" applyBorder="1" applyAlignment="1">
      <alignment horizontal="right" vertical="center" wrapText="1"/>
    </xf>
    <xf numFmtId="40" fontId="54" fillId="0" borderId="27" xfId="5" applyNumberFormat="1" applyFont="1" applyFill="1" applyBorder="1" applyAlignment="1">
      <alignment horizontal="right" vertical="center" wrapText="1"/>
    </xf>
    <xf numFmtId="10" fontId="54" fillId="0" borderId="7" xfId="6" applyNumberFormat="1" applyFont="1" applyFill="1" applyBorder="1" applyAlignment="1">
      <alignment horizontal="right" vertical="center" wrapText="1"/>
    </xf>
    <xf numFmtId="40" fontId="54" fillId="0" borderId="3" xfId="5" applyNumberFormat="1" applyFont="1" applyFill="1" applyBorder="1" applyAlignment="1">
      <alignment horizontal="right" vertical="center" wrapText="1"/>
    </xf>
    <xf numFmtId="167" fontId="33" fillId="0" borderId="0" xfId="5" applyNumberFormat="1" applyFont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10" fontId="34" fillId="5" borderId="0" xfId="2" applyNumberFormat="1" applyFont="1" applyFill="1" applyBorder="1" applyAlignment="1">
      <alignment horizontal="right" vertical="center" wrapText="1"/>
    </xf>
    <xf numFmtId="10" fontId="34" fillId="5" borderId="3" xfId="2" applyNumberFormat="1" applyFont="1" applyFill="1" applyBorder="1" applyAlignment="1">
      <alignment horizontal="right" vertical="center" wrapText="1"/>
    </xf>
    <xf numFmtId="0" fontId="24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44" fillId="6" borderId="43" xfId="0" applyFont="1" applyFill="1" applyBorder="1" applyAlignment="1">
      <alignment horizontal="center" vertical="center"/>
    </xf>
    <xf numFmtId="0" fontId="56" fillId="6" borderId="1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4" fontId="33" fillId="0" borderId="0" xfId="0" applyNumberFormat="1" applyFont="1" applyBorder="1" applyAlignment="1">
      <alignment vertical="center"/>
    </xf>
    <xf numFmtId="167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33" fillId="0" borderId="2" xfId="0" applyFont="1" applyBorder="1" applyAlignment="1">
      <alignment horizontal="right" vertical="center"/>
    </xf>
    <xf numFmtId="40" fontId="33" fillId="0" borderId="0" xfId="0" applyNumberFormat="1" applyFont="1" applyBorder="1" applyAlignment="1">
      <alignment vertical="center"/>
    </xf>
    <xf numFmtId="167" fontId="51" fillId="7" borderId="1" xfId="0" applyNumberFormat="1" applyFont="1" applyFill="1" applyBorder="1" applyAlignment="1">
      <alignment horizontal="center" vertical="center" wrapText="1"/>
    </xf>
    <xf numFmtId="167" fontId="51" fillId="7" borderId="9" xfId="0" applyNumberFormat="1" applyFont="1" applyFill="1" applyBorder="1" applyAlignment="1">
      <alignment horizontal="center" vertical="center" wrapText="1"/>
    </xf>
    <xf numFmtId="49" fontId="31" fillId="7" borderId="1" xfId="0" quotePrefix="1" applyNumberFormat="1" applyFont="1" applyFill="1" applyBorder="1" applyAlignment="1">
      <alignment horizontal="center" vertical="center"/>
    </xf>
    <xf numFmtId="0" fontId="31" fillId="7" borderId="1" xfId="0" quotePrefix="1" applyFont="1" applyFill="1" applyBorder="1" applyAlignment="1">
      <alignment horizontal="center" vertical="center"/>
    </xf>
    <xf numFmtId="167" fontId="51" fillId="0" borderId="1" xfId="0" applyNumberFormat="1" applyFont="1" applyFill="1" applyBorder="1" applyAlignment="1">
      <alignment horizontal="center" vertical="center" wrapText="1"/>
    </xf>
    <xf numFmtId="167" fontId="51" fillId="0" borderId="0" xfId="0" applyNumberFormat="1" applyFont="1" applyFill="1" applyBorder="1" applyAlignment="1">
      <alignment horizontal="center" vertical="center" wrapText="1"/>
    </xf>
    <xf numFmtId="167" fontId="51" fillId="0" borderId="0" xfId="0" applyNumberFormat="1" applyFont="1" applyFill="1" applyBorder="1" applyAlignment="1">
      <alignment horizontal="left" vertical="center" wrapText="1"/>
    </xf>
    <xf numFmtId="168" fontId="31" fillId="0" borderId="1" xfId="0" applyNumberFormat="1" applyFont="1" applyFill="1" applyBorder="1" applyAlignment="1">
      <alignment horizontal="center" vertical="center"/>
    </xf>
    <xf numFmtId="40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167" fontId="51" fillId="8" borderId="0" xfId="0" applyNumberFormat="1" applyFont="1" applyFill="1" applyBorder="1" applyAlignment="1">
      <alignment horizontal="left" vertical="center" wrapText="1"/>
    </xf>
    <xf numFmtId="167" fontId="51" fillId="8" borderId="0" xfId="0" applyNumberFormat="1" applyFont="1" applyFill="1" applyBorder="1" applyAlignment="1">
      <alignment horizontal="center" vertical="center" wrapText="1"/>
    </xf>
    <xf numFmtId="40" fontId="51" fillId="8" borderId="0" xfId="0" applyNumberFormat="1" applyFont="1" applyFill="1" applyBorder="1" applyAlignment="1">
      <alignment horizontal="right" vertical="center" wrapText="1"/>
    </xf>
    <xf numFmtId="10" fontId="28" fillId="0" borderId="0" xfId="2" applyNumberFormat="1" applyFont="1" applyAlignment="1">
      <alignment vertical="center"/>
    </xf>
    <xf numFmtId="167" fontId="51" fillId="0" borderId="0" xfId="0" applyNumberFormat="1" applyFont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center" wrapText="1"/>
    </xf>
    <xf numFmtId="40" fontId="51" fillId="0" borderId="0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40" fontId="33" fillId="0" borderId="0" xfId="0" applyNumberFormat="1" applyFont="1" applyAlignment="1">
      <alignment horizontal="right" vertical="center"/>
    </xf>
    <xf numFmtId="0" fontId="51" fillId="0" borderId="0" xfId="0" applyFont="1" applyBorder="1" applyAlignment="1">
      <alignment vertical="center" wrapText="1"/>
    </xf>
    <xf numFmtId="167" fontId="49" fillId="0" borderId="0" xfId="0" applyNumberFormat="1" applyFont="1" applyBorder="1" applyAlignment="1">
      <alignment horizontal="right" vertical="center" wrapText="1"/>
    </xf>
    <xf numFmtId="167" fontId="49" fillId="0" borderId="0" xfId="0" applyNumberFormat="1" applyFont="1" applyBorder="1" applyAlignment="1">
      <alignment horizontal="center" vertical="center" wrapText="1"/>
    </xf>
    <xf numFmtId="167" fontId="51" fillId="0" borderId="0" xfId="0" applyNumberFormat="1" applyFont="1" applyBorder="1" applyAlignment="1">
      <alignment horizontal="right" vertical="center" wrapText="1"/>
    </xf>
    <xf numFmtId="40" fontId="31" fillId="0" borderId="0" xfId="0" applyNumberFormat="1" applyFont="1" applyBorder="1" applyAlignment="1">
      <alignment horizontal="right" vertical="center"/>
    </xf>
    <xf numFmtId="167" fontId="33" fillId="0" borderId="0" xfId="0" applyNumberFormat="1" applyFont="1" applyAlignment="1">
      <alignment horizontal="right" vertical="center"/>
    </xf>
    <xf numFmtId="167" fontId="49" fillId="0" borderId="0" xfId="0" applyNumberFormat="1" applyFont="1" applyFill="1" applyBorder="1" applyAlignment="1">
      <alignment horizontal="right" vertical="center" wrapText="1"/>
    </xf>
    <xf numFmtId="167" fontId="49" fillId="0" borderId="0" xfId="0" applyNumberFormat="1" applyFont="1" applyFill="1" applyBorder="1" applyAlignment="1">
      <alignment horizontal="center" vertical="center" wrapText="1"/>
    </xf>
    <xf numFmtId="40" fontId="31" fillId="0" borderId="0" xfId="0" applyNumberFormat="1" applyFont="1" applyFill="1" applyBorder="1" applyAlignment="1">
      <alignment horizontal="right" vertical="center"/>
    </xf>
    <xf numFmtId="0" fontId="33" fillId="0" borderId="3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40" fontId="33" fillId="0" borderId="3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vertical="center"/>
    </xf>
    <xf numFmtId="165" fontId="33" fillId="0" borderId="0" xfId="0" applyNumberFormat="1" applyFont="1" applyBorder="1" applyAlignment="1">
      <alignment horizontal="center" vertical="center"/>
    </xf>
    <xf numFmtId="40" fontId="51" fillId="0" borderId="0" xfId="0" applyNumberFormat="1" applyFont="1" applyFill="1" applyBorder="1" applyAlignment="1">
      <alignment vertical="center" wrapText="1"/>
    </xf>
    <xf numFmtId="40" fontId="31" fillId="0" borderId="0" xfId="0" applyNumberFormat="1" applyFont="1" applyFill="1" applyBorder="1" applyAlignment="1">
      <alignment vertical="center"/>
    </xf>
    <xf numFmtId="40" fontId="31" fillId="0" borderId="0" xfId="0" applyNumberFormat="1" applyFont="1" applyAlignment="1">
      <alignment horizontal="right" vertical="center"/>
    </xf>
    <xf numFmtId="167" fontId="51" fillId="0" borderId="0" xfId="0" applyNumberFormat="1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40" fontId="31" fillId="0" borderId="0" xfId="0" applyNumberFormat="1" applyFont="1" applyAlignment="1">
      <alignment vertical="center"/>
    </xf>
    <xf numFmtId="167" fontId="49" fillId="0" borderId="3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167" fontId="33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40" fontId="33" fillId="0" borderId="0" xfId="0" applyNumberFormat="1" applyFont="1" applyBorder="1" applyAlignment="1">
      <alignment horizontal="right" vertical="center"/>
    </xf>
    <xf numFmtId="167" fontId="31" fillId="8" borderId="0" xfId="0" applyNumberFormat="1" applyFont="1" applyFill="1" applyBorder="1" applyAlignment="1">
      <alignment horizontal="left" vertical="center" wrapText="1"/>
    </xf>
    <xf numFmtId="167" fontId="31" fillId="8" borderId="0" xfId="0" applyNumberFormat="1" applyFont="1" applyFill="1" applyBorder="1" applyAlignment="1">
      <alignment horizontal="center" vertical="center" wrapText="1"/>
    </xf>
    <xf numFmtId="0" fontId="31" fillId="8" borderId="0" xfId="0" applyFont="1" applyFill="1" applyBorder="1" applyAlignment="1">
      <alignment vertical="center" wrapText="1"/>
    </xf>
    <xf numFmtId="167" fontId="59" fillId="0" borderId="0" xfId="0" applyNumberFormat="1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vertical="center"/>
    </xf>
    <xf numFmtId="167" fontId="59" fillId="0" borderId="3" xfId="0" applyNumberFormat="1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vertical="center"/>
    </xf>
    <xf numFmtId="167" fontId="49" fillId="0" borderId="3" xfId="0" applyNumberFormat="1" applyFont="1" applyFill="1" applyBorder="1" applyAlignment="1">
      <alignment horizontal="center" vertical="center" wrapText="1"/>
    </xf>
    <xf numFmtId="167" fontId="33" fillId="0" borderId="0" xfId="0" quotePrefix="1" applyNumberFormat="1" applyFont="1" applyAlignment="1">
      <alignment horizontal="left" vertical="center"/>
    </xf>
    <xf numFmtId="0" fontId="59" fillId="0" borderId="0" xfId="0" applyFont="1" applyFill="1" applyAlignment="1">
      <alignment vertical="center"/>
    </xf>
    <xf numFmtId="167" fontId="33" fillId="0" borderId="0" xfId="0" applyNumberFormat="1" applyFont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167" fontId="51" fillId="10" borderId="9" xfId="0" applyNumberFormat="1" applyFont="1" applyFill="1" applyBorder="1" applyAlignment="1">
      <alignment horizontal="center" vertical="center" wrapText="1"/>
    </xf>
    <xf numFmtId="167" fontId="47" fillId="7" borderId="1" xfId="0" applyNumberFormat="1" applyFont="1" applyFill="1" applyBorder="1" applyAlignment="1">
      <alignment horizontal="center" vertical="center" wrapText="1"/>
    </xf>
    <xf numFmtId="167" fontId="47" fillId="0" borderId="1" xfId="0" applyNumberFormat="1" applyFont="1" applyBorder="1" applyAlignment="1">
      <alignment horizontal="left" vertical="center" wrapText="1"/>
    </xf>
    <xf numFmtId="167" fontId="47" fillId="8" borderId="0" xfId="0" applyNumberFormat="1" applyFont="1" applyFill="1" applyBorder="1" applyAlignment="1">
      <alignment horizontal="left" vertical="center" wrapText="1"/>
    </xf>
    <xf numFmtId="0" fontId="47" fillId="8" borderId="0" xfId="0" applyFont="1" applyFill="1" applyBorder="1" applyAlignment="1">
      <alignment vertical="center" wrapText="1"/>
    </xf>
    <xf numFmtId="10" fontId="35" fillId="8" borderId="0" xfId="2" applyNumberFormat="1" applyFont="1" applyFill="1" applyBorder="1" applyAlignment="1">
      <alignment horizontal="right" vertical="center" wrapText="1"/>
    </xf>
    <xf numFmtId="167" fontId="35" fillId="0" borderId="0" xfId="0" applyNumberFormat="1" applyFont="1" applyAlignment="1">
      <alignment horizontal="center" vertical="center"/>
    </xf>
    <xf numFmtId="0" fontId="46" fillId="0" borderId="0" xfId="0" applyFont="1" applyBorder="1" applyAlignment="1">
      <alignment horizontal="left" vertical="center" wrapText="1"/>
    </xf>
    <xf numFmtId="167" fontId="34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51" fillId="0" borderId="2" xfId="0" applyFont="1" applyFill="1" applyBorder="1" applyAlignment="1">
      <alignment horizontal="right" vertical="center"/>
    </xf>
    <xf numFmtId="0" fontId="33" fillId="0" borderId="0" xfId="0" applyFont="1" applyBorder="1" applyAlignment="1">
      <alignment horizontal="right"/>
    </xf>
    <xf numFmtId="0" fontId="31" fillId="7" borderId="9" xfId="0" applyFont="1" applyFill="1" applyBorder="1" applyAlignment="1">
      <alignment horizontal="center" vertical="center"/>
    </xf>
    <xf numFmtId="167" fontId="51" fillId="0" borderId="1" xfId="0" applyNumberFormat="1" applyFont="1" applyBorder="1" applyAlignment="1">
      <alignment horizontal="left" vertical="center" wrapText="1"/>
    </xf>
    <xf numFmtId="10" fontId="31" fillId="0" borderId="1" xfId="2" applyNumberFormat="1" applyFont="1" applyFill="1" applyBorder="1" applyAlignment="1">
      <alignment horizontal="right" vertical="center" wrapText="1"/>
    </xf>
    <xf numFmtId="167" fontId="31" fillId="0" borderId="0" xfId="0" applyNumberFormat="1" applyFont="1" applyAlignment="1">
      <alignment horizontal="center" vertical="center"/>
    </xf>
    <xf numFmtId="167" fontId="49" fillId="0" borderId="0" xfId="0" applyNumberFormat="1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10" fontId="33" fillId="0" borderId="0" xfId="2" applyNumberFormat="1" applyFont="1" applyBorder="1" applyAlignment="1">
      <alignment horizontal="right" vertical="center"/>
    </xf>
    <xf numFmtId="10" fontId="33" fillId="0" borderId="0" xfId="2" applyNumberFormat="1" applyFont="1" applyFill="1" applyBorder="1" applyAlignment="1">
      <alignment horizontal="right" vertical="center"/>
    </xf>
    <xf numFmtId="167" fontId="49" fillId="0" borderId="0" xfId="0" applyNumberFormat="1" applyFont="1" applyFill="1" applyBorder="1" applyAlignment="1">
      <alignment horizontal="left" vertical="center" wrapText="1"/>
    </xf>
    <xf numFmtId="0" fontId="31" fillId="0" borderId="0" xfId="0" applyFont="1" applyFill="1" applyAlignment="1">
      <alignment vertical="center"/>
    </xf>
    <xf numFmtId="0" fontId="49" fillId="2" borderId="0" xfId="0" applyFont="1" applyFill="1" applyBorder="1" applyAlignment="1">
      <alignment vertical="center" wrapText="1"/>
    </xf>
    <xf numFmtId="167" fontId="31" fillId="8" borderId="2" xfId="0" applyNumberFormat="1" applyFont="1" applyFill="1" applyBorder="1" applyAlignment="1">
      <alignment horizontal="left" vertical="center" wrapText="1"/>
    </xf>
    <xf numFmtId="0" fontId="31" fillId="8" borderId="2" xfId="0" applyFont="1" applyFill="1" applyBorder="1" applyAlignment="1">
      <alignment vertical="center" wrapText="1"/>
    </xf>
    <xf numFmtId="10" fontId="31" fillId="8" borderId="2" xfId="2" applyNumberFormat="1" applyFont="1" applyFill="1" applyBorder="1" applyAlignment="1">
      <alignment horizontal="right" vertical="center" wrapText="1"/>
    </xf>
    <xf numFmtId="38" fontId="33" fillId="0" borderId="0" xfId="0" applyNumberFormat="1" applyFont="1" applyAlignment="1">
      <alignment vertical="center"/>
    </xf>
    <xf numFmtId="0" fontId="49" fillId="0" borderId="2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67" fontId="31" fillId="8" borderId="3" xfId="0" applyNumberFormat="1" applyFont="1" applyFill="1" applyBorder="1" applyAlignment="1">
      <alignment horizontal="left" vertical="center" wrapText="1"/>
    </xf>
    <xf numFmtId="0" fontId="31" fillId="8" borderId="3" xfId="0" applyFont="1" applyFill="1" applyBorder="1" applyAlignment="1">
      <alignment vertical="center" wrapText="1"/>
    </xf>
    <xf numFmtId="10" fontId="31" fillId="8" borderId="3" xfId="2" applyNumberFormat="1" applyFont="1" applyFill="1" applyBorder="1" applyAlignment="1">
      <alignment horizontal="right" vertical="center" wrapText="1"/>
    </xf>
    <xf numFmtId="0" fontId="51" fillId="0" borderId="2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40" fontId="33" fillId="0" borderId="0" xfId="0" applyNumberFormat="1" applyFont="1" applyAlignment="1">
      <alignment vertical="center"/>
    </xf>
    <xf numFmtId="0" fontId="31" fillId="0" borderId="0" xfId="0" applyFont="1" applyBorder="1" applyAlignment="1">
      <alignment vertical="center"/>
    </xf>
    <xf numFmtId="0" fontId="52" fillId="7" borderId="2" xfId="0" applyFont="1" applyFill="1" applyBorder="1" applyAlignment="1">
      <alignment horizontal="center" vertical="center"/>
    </xf>
    <xf numFmtId="40" fontId="51" fillId="0" borderId="1" xfId="0" applyNumberFormat="1" applyFont="1" applyBorder="1" applyAlignment="1">
      <alignment horizontal="right" vertical="center" wrapText="1"/>
    </xf>
    <xf numFmtId="10" fontId="31" fillId="0" borderId="1" xfId="2" applyNumberFormat="1" applyFont="1" applyBorder="1" applyAlignment="1">
      <alignment horizontal="right" vertical="center" wrapText="1"/>
    </xf>
    <xf numFmtId="40" fontId="51" fillId="0" borderId="0" xfId="0" applyNumberFormat="1" applyFont="1" applyBorder="1" applyAlignment="1">
      <alignment horizontal="right" vertical="center" wrapText="1"/>
    </xf>
    <xf numFmtId="40" fontId="51" fillId="9" borderId="0" xfId="0" applyNumberFormat="1" applyFont="1" applyFill="1" applyBorder="1" applyAlignment="1">
      <alignment horizontal="right" vertical="center" wrapText="1"/>
    </xf>
    <xf numFmtId="40" fontId="49" fillId="0" borderId="0" xfId="0" applyNumberFormat="1" applyFont="1" applyBorder="1" applyAlignment="1">
      <alignment horizontal="right" vertical="center" wrapText="1"/>
    </xf>
    <xf numFmtId="40" fontId="49" fillId="0" borderId="0" xfId="0" applyNumberFormat="1" applyFont="1" applyFill="1" applyBorder="1" applyAlignment="1">
      <alignment horizontal="right" vertical="center" wrapText="1"/>
    </xf>
    <xf numFmtId="40" fontId="55" fillId="0" borderId="0" xfId="0" applyNumberFormat="1" applyFont="1" applyFill="1" applyBorder="1" applyAlignment="1">
      <alignment horizontal="right" vertical="center" wrapText="1"/>
    </xf>
    <xf numFmtId="0" fontId="55" fillId="0" borderId="0" xfId="0" applyFont="1" applyFill="1" applyBorder="1" applyAlignment="1">
      <alignment vertical="center" wrapText="1"/>
    </xf>
    <xf numFmtId="10" fontId="55" fillId="0" borderId="0" xfId="2" applyNumberFormat="1" applyFont="1" applyFill="1" applyBorder="1" applyAlignment="1">
      <alignment horizontal="right" vertical="center" wrapText="1"/>
    </xf>
    <xf numFmtId="0" fontId="55" fillId="0" borderId="0" xfId="0" applyFont="1" applyBorder="1" applyAlignment="1">
      <alignment vertical="center" wrapText="1"/>
    </xf>
    <xf numFmtId="167" fontId="33" fillId="0" borderId="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166" fontId="31" fillId="0" borderId="0" xfId="0" applyNumberFormat="1" applyFont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21" fillId="0" borderId="0" xfId="0" applyFont="1" applyFill="1" applyBorder="1"/>
    <xf numFmtId="167" fontId="35" fillId="0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left" vertical="center"/>
    </xf>
    <xf numFmtId="165" fontId="34" fillId="0" borderId="2" xfId="0" applyNumberFormat="1" applyFont="1" applyFill="1" applyBorder="1" applyAlignment="1">
      <alignment horizontal="right" vertical="center"/>
    </xf>
    <xf numFmtId="0" fontId="45" fillId="7" borderId="1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horizontal="centerContinuous" vertical="center"/>
    </xf>
    <xf numFmtId="40" fontId="47" fillId="0" borderId="1" xfId="0" applyNumberFormat="1" applyFont="1" applyBorder="1" applyAlignment="1">
      <alignment horizontal="right" vertical="center" wrapText="1"/>
    </xf>
    <xf numFmtId="40" fontId="47" fillId="8" borderId="0" xfId="0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40" fontId="47" fillId="0" borderId="0" xfId="0" applyNumberFormat="1" applyFont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40" fontId="46" fillId="0" borderId="0" xfId="0" applyNumberFormat="1" applyFont="1" applyBorder="1" applyAlignment="1">
      <alignment horizontal="right" vertical="center" wrapText="1"/>
    </xf>
    <xf numFmtId="40" fontId="46" fillId="0" borderId="0" xfId="0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167" fontId="34" fillId="0" borderId="3" xfId="0" applyNumberFormat="1" applyFont="1" applyBorder="1" applyAlignment="1">
      <alignment horizontal="center" vertical="center"/>
    </xf>
    <xf numFmtId="40" fontId="46" fillId="0" borderId="3" xfId="0" applyNumberFormat="1" applyFont="1" applyBorder="1" applyAlignment="1">
      <alignment horizontal="right" vertical="center" wrapText="1"/>
    </xf>
    <xf numFmtId="167" fontId="62" fillId="0" borderId="0" xfId="0" quotePrefix="1" applyNumberFormat="1" applyFont="1" applyFill="1" applyBorder="1" applyAlignment="1">
      <alignment horizontal="left" vertical="center" wrapText="1"/>
    </xf>
    <xf numFmtId="167" fontId="61" fillId="0" borderId="0" xfId="0" quotePrefix="1" applyNumberFormat="1" applyFont="1" applyAlignment="1">
      <alignment horizontal="left" vertical="center"/>
    </xf>
    <xf numFmtId="167" fontId="36" fillId="0" borderId="2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left" vertical="center"/>
    </xf>
    <xf numFmtId="10" fontId="36" fillId="0" borderId="2" xfId="0" applyNumberFormat="1" applyFont="1" applyFill="1" applyBorder="1" applyAlignment="1">
      <alignment horizontal="center" vertical="center"/>
    </xf>
    <xf numFmtId="10" fontId="24" fillId="0" borderId="2" xfId="0" applyNumberFormat="1" applyFont="1" applyFill="1" applyBorder="1" applyAlignment="1">
      <alignment horizontal="center" vertical="center"/>
    </xf>
    <xf numFmtId="10" fontId="34" fillId="0" borderId="2" xfId="0" applyNumberFormat="1" applyFont="1" applyFill="1" applyBorder="1" applyAlignment="1">
      <alignment horizontal="center"/>
    </xf>
    <xf numFmtId="167" fontId="45" fillId="7" borderId="1" xfId="0" applyNumberFormat="1" applyFont="1" applyFill="1" applyBorder="1" applyAlignment="1">
      <alignment horizontal="center" vertical="center" wrapText="1"/>
    </xf>
    <xf numFmtId="167" fontId="45" fillId="0" borderId="1" xfId="0" applyNumberFormat="1" applyFont="1" applyBorder="1" applyAlignment="1">
      <alignment horizontal="left" vertical="center" wrapText="1"/>
    </xf>
    <xf numFmtId="10" fontId="35" fillId="0" borderId="1" xfId="2" applyNumberFormat="1" applyFont="1" applyBorder="1" applyAlignment="1">
      <alignment horizontal="right" vertical="center" wrapText="1"/>
    </xf>
    <xf numFmtId="167" fontId="45" fillId="8" borderId="0" xfId="0" applyNumberFormat="1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10" fontId="35" fillId="0" borderId="0" xfId="2" applyNumberFormat="1" applyFont="1" applyBorder="1" applyAlignment="1">
      <alignment horizontal="right" vertical="center" wrapText="1"/>
    </xf>
    <xf numFmtId="167" fontId="24" fillId="0" borderId="0" xfId="0" applyNumberFormat="1" applyFont="1" applyAlignment="1">
      <alignment horizontal="center" vertical="center"/>
    </xf>
    <xf numFmtId="10" fontId="34" fillId="0" borderId="0" xfId="2" applyNumberFormat="1" applyFont="1" applyBorder="1" applyAlignment="1">
      <alignment horizontal="right" vertical="center" wrapText="1"/>
    </xf>
    <xf numFmtId="167" fontId="32" fillId="0" borderId="2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/>
    </xf>
    <xf numFmtId="167" fontId="48" fillId="7" borderId="1" xfId="0" applyNumberFormat="1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 vertical="center"/>
    </xf>
    <xf numFmtId="0" fontId="32" fillId="7" borderId="9" xfId="0" applyFont="1" applyFill="1" applyBorder="1" applyAlignment="1">
      <alignment horizontal="centerContinuous" vertical="center"/>
    </xf>
    <xf numFmtId="167" fontId="48" fillId="0" borderId="1" xfId="0" applyNumberFormat="1" applyFont="1" applyBorder="1" applyAlignment="1">
      <alignment horizontal="left" vertical="center" wrapText="1"/>
    </xf>
    <xf numFmtId="167" fontId="48" fillId="8" borderId="0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10" fontId="31" fillId="0" borderId="0" xfId="2" applyNumberFormat="1" applyFont="1" applyBorder="1" applyAlignment="1">
      <alignment horizontal="right" vertical="center" wrapText="1"/>
    </xf>
    <xf numFmtId="167" fontId="28" fillId="0" borderId="0" xfId="0" applyNumberFormat="1" applyFont="1" applyAlignment="1">
      <alignment horizontal="center" vertical="center"/>
    </xf>
    <xf numFmtId="10" fontId="33" fillId="0" borderId="0" xfId="2" applyNumberFormat="1" applyFont="1" applyBorder="1" applyAlignment="1">
      <alignment horizontal="right" vertical="center" wrapText="1"/>
    </xf>
    <xf numFmtId="167" fontId="28" fillId="0" borderId="3" xfId="0" applyNumberFormat="1" applyFont="1" applyBorder="1" applyAlignment="1">
      <alignment horizontal="center" vertical="center"/>
    </xf>
    <xf numFmtId="10" fontId="33" fillId="0" borderId="3" xfId="2" applyNumberFormat="1" applyFont="1" applyBorder="1" applyAlignment="1">
      <alignment horizontal="right" vertical="center" wrapText="1"/>
    </xf>
    <xf numFmtId="0" fontId="28" fillId="0" borderId="0" xfId="0" applyFont="1" applyFill="1" applyAlignment="1">
      <alignment vertical="center"/>
    </xf>
    <xf numFmtId="3" fontId="31" fillId="0" borderId="0" xfId="0" applyNumberFormat="1" applyFont="1" applyAlignment="1">
      <alignment vertical="center"/>
    </xf>
    <xf numFmtId="167" fontId="24" fillId="0" borderId="3" xfId="0" applyNumberFormat="1" applyFont="1" applyBorder="1" applyAlignment="1">
      <alignment horizontal="center" vertical="center"/>
    </xf>
    <xf numFmtId="10" fontId="34" fillId="0" borderId="3" xfId="2" applyNumberFormat="1" applyFont="1" applyBorder="1" applyAlignment="1">
      <alignment horizontal="right" vertical="center" wrapText="1"/>
    </xf>
    <xf numFmtId="0" fontId="32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170" fontId="33" fillId="0" borderId="0" xfId="2" applyNumberFormat="1" applyFont="1" applyBorder="1" applyAlignment="1">
      <alignment horizontal="right" vertical="center" wrapText="1"/>
    </xf>
    <xf numFmtId="167" fontId="60" fillId="0" borderId="0" xfId="0" quotePrefix="1" applyNumberFormat="1" applyFont="1" applyFill="1" applyBorder="1" applyAlignment="1">
      <alignment vertical="top" wrapText="1"/>
    </xf>
    <xf numFmtId="0" fontId="63" fillId="0" borderId="0" xfId="0" applyFont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 wrapText="1"/>
    </xf>
    <xf numFmtId="167" fontId="51" fillId="0" borderId="9" xfId="0" applyNumberFormat="1" applyFont="1" applyBorder="1" applyAlignment="1">
      <alignment horizontal="left" vertical="center" wrapText="1"/>
    </xf>
    <xf numFmtId="40" fontId="51" fillId="0" borderId="9" xfId="0" applyNumberFormat="1" applyFont="1" applyBorder="1" applyAlignment="1">
      <alignment horizontal="right" vertical="center" wrapText="1"/>
    </xf>
    <xf numFmtId="10" fontId="31" fillId="0" borderId="9" xfId="2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horizontal="center" vertical="center" wrapText="1"/>
    </xf>
    <xf numFmtId="167" fontId="49" fillId="0" borderId="0" xfId="0" quotePrefix="1" applyNumberFormat="1" applyFont="1" applyFill="1" applyBorder="1" applyAlignment="1">
      <alignment vertical="center" wrapText="1"/>
    </xf>
    <xf numFmtId="0" fontId="33" fillId="0" borderId="0" xfId="0" quotePrefix="1" applyFont="1" applyBorder="1" applyAlignment="1">
      <alignment vertical="center"/>
    </xf>
    <xf numFmtId="40" fontId="49" fillId="0" borderId="3" xfId="0" applyNumberFormat="1" applyFont="1" applyBorder="1" applyAlignment="1">
      <alignment horizontal="right" vertical="center" wrapText="1"/>
    </xf>
    <xf numFmtId="10" fontId="57" fillId="0" borderId="3" xfId="2" applyNumberFormat="1" applyFont="1" applyFill="1" applyBorder="1" applyAlignment="1">
      <alignment horizontal="right" vertical="center" wrapText="1"/>
    </xf>
    <xf numFmtId="0" fontId="58" fillId="0" borderId="0" xfId="0" quotePrefix="1" applyFont="1" applyBorder="1" applyAlignment="1">
      <alignment horizontal="left" vertical="center" wrapText="1"/>
    </xf>
    <xf numFmtId="0" fontId="58" fillId="0" borderId="0" xfId="0" applyFont="1" applyAlignment="1">
      <alignment horizontal="left" vertical="center"/>
    </xf>
    <xf numFmtId="0" fontId="51" fillId="0" borderId="0" xfId="0" applyFont="1" applyFill="1" applyBorder="1" applyAlignment="1">
      <alignment horizontal="center" vertical="center" wrapText="1"/>
    </xf>
    <xf numFmtId="167" fontId="60" fillId="0" borderId="0" xfId="0" quotePrefix="1" applyNumberFormat="1" applyFont="1" applyFill="1" applyBorder="1" applyAlignment="1">
      <alignment horizontal="left" vertical="center"/>
    </xf>
    <xf numFmtId="0" fontId="33" fillId="5" borderId="0" xfId="0" applyFont="1" applyFill="1" applyBorder="1" applyAlignment="1">
      <alignment vertical="center"/>
    </xf>
    <xf numFmtId="10" fontId="31" fillId="7" borderId="9" xfId="2" applyNumberFormat="1" applyFont="1" applyFill="1" applyBorder="1" applyAlignment="1">
      <alignment horizontal="right" vertical="center" wrapText="1"/>
    </xf>
    <xf numFmtId="167" fontId="21" fillId="0" borderId="1" xfId="0" applyNumberFormat="1" applyFont="1" applyBorder="1" applyAlignment="1">
      <alignment horizontal="left" vertical="center" wrapText="1"/>
    </xf>
    <xf numFmtId="0" fontId="64" fillId="8" borderId="3" xfId="0" applyFont="1" applyFill="1" applyBorder="1" applyAlignment="1">
      <alignment vertical="center" wrapText="1"/>
    </xf>
    <xf numFmtId="40" fontId="51" fillId="8" borderId="3" xfId="0" applyNumberFormat="1" applyFont="1" applyFill="1" applyBorder="1" applyAlignment="1">
      <alignment horizontal="right" vertical="center" wrapText="1"/>
    </xf>
    <xf numFmtId="40" fontId="31" fillId="8" borderId="3" xfId="0" applyNumberFormat="1" applyFont="1" applyFill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/>
    </xf>
    <xf numFmtId="165" fontId="33" fillId="0" borderId="0" xfId="0" applyNumberFormat="1" applyFont="1" applyBorder="1" applyAlignment="1">
      <alignment horizontal="left" vertical="center"/>
    </xf>
    <xf numFmtId="167" fontId="51" fillId="7" borderId="2" xfId="0" applyNumberFormat="1" applyFont="1" applyFill="1" applyBorder="1" applyAlignment="1">
      <alignment horizontal="center" vertical="center" wrapText="1"/>
    </xf>
    <xf numFmtId="4" fontId="31" fillId="8" borderId="3" xfId="2" applyNumberFormat="1" applyFont="1" applyFill="1" applyBorder="1" applyAlignment="1">
      <alignment horizontal="right" vertical="center" wrapText="1"/>
    </xf>
    <xf numFmtId="0" fontId="33" fillId="0" borderId="0" xfId="0" quotePrefix="1" applyFont="1" applyAlignment="1">
      <alignment vertical="center"/>
    </xf>
    <xf numFmtId="10" fontId="65" fillId="8" borderId="2" xfId="2" applyNumberFormat="1" applyFont="1" applyFill="1" applyBorder="1" applyAlignment="1">
      <alignment horizontal="right" vertical="center" wrapText="1"/>
    </xf>
    <xf numFmtId="0" fontId="31" fillId="0" borderId="0" xfId="0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40" fontId="51" fillId="0" borderId="1" xfId="0" applyNumberFormat="1" applyFont="1" applyFill="1" applyBorder="1" applyAlignment="1">
      <alignment horizontal="right" vertical="center" wrapText="1"/>
    </xf>
    <xf numFmtId="38" fontId="33" fillId="0" borderId="0" xfId="0" applyNumberFormat="1" applyFont="1" applyFill="1" applyAlignment="1">
      <alignment vertical="center"/>
    </xf>
    <xf numFmtId="0" fontId="31" fillId="7" borderId="9" xfId="0" applyFont="1" applyFill="1" applyBorder="1" applyAlignment="1">
      <alignment horizontal="center" vertical="center"/>
    </xf>
    <xf numFmtId="0" fontId="31" fillId="10" borderId="9" xfId="0" applyFont="1" applyFill="1" applyBorder="1" applyAlignment="1">
      <alignment horizontal="center" vertical="center"/>
    </xf>
    <xf numFmtId="167" fontId="51" fillId="0" borderId="3" xfId="0" applyNumberFormat="1" applyFont="1" applyFill="1" applyBorder="1" applyAlignment="1">
      <alignment horizontal="right" vertical="center" wrapText="1"/>
    </xf>
    <xf numFmtId="167" fontId="51" fillId="10" borderId="45" xfId="0" applyNumberFormat="1" applyFont="1" applyFill="1" applyBorder="1" applyAlignment="1">
      <alignment horizontal="center" vertical="center" wrapText="1"/>
    </xf>
    <xf numFmtId="0" fontId="31" fillId="10" borderId="45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0" fontId="58" fillId="0" borderId="0" xfId="0" quotePrefix="1" applyFont="1" applyBorder="1" applyAlignment="1">
      <alignment horizontal="left" vertical="center" wrapText="1"/>
    </xf>
    <xf numFmtId="0" fontId="49" fillId="0" borderId="2" xfId="0" applyFont="1" applyFill="1" applyBorder="1" applyAlignment="1">
      <alignment horizontal="right"/>
    </xf>
    <xf numFmtId="0" fontId="49" fillId="0" borderId="2" xfId="0" applyFont="1" applyFill="1" applyBorder="1" applyAlignment="1">
      <alignment horizontal="right" vertical="center"/>
    </xf>
    <xf numFmtId="40" fontId="30" fillId="4" borderId="46" xfId="5" applyFont="1" applyFill="1" applyBorder="1">
      <alignment vertical="center"/>
    </xf>
    <xf numFmtId="40" fontId="30" fillId="4" borderId="47" xfId="5" applyNumberFormat="1" applyFont="1" applyFill="1" applyBorder="1">
      <alignment vertical="center"/>
    </xf>
    <xf numFmtId="40" fontId="29" fillId="0" borderId="35" xfId="5" applyFont="1" applyBorder="1">
      <alignment vertical="center"/>
    </xf>
    <xf numFmtId="168" fontId="33" fillId="0" borderId="0" xfId="3" applyNumberFormat="1" applyFont="1" applyBorder="1" applyAlignment="1">
      <alignment vertical="center"/>
    </xf>
    <xf numFmtId="168" fontId="33" fillId="0" borderId="0" xfId="3" applyNumberFormat="1" applyFont="1" applyAlignment="1">
      <alignment vertical="center"/>
    </xf>
    <xf numFmtId="10" fontId="31" fillId="9" borderId="0" xfId="2" applyNumberFormat="1" applyFont="1" applyFill="1" applyBorder="1" applyAlignment="1">
      <alignment horizontal="right" vertical="center" wrapText="1"/>
    </xf>
    <xf numFmtId="40" fontId="51" fillId="9" borderId="3" xfId="0" applyNumberFormat="1" applyFont="1" applyFill="1" applyBorder="1" applyAlignment="1">
      <alignment horizontal="right" vertical="center" wrapText="1"/>
    </xf>
    <xf numFmtId="10" fontId="31" fillId="9" borderId="3" xfId="2" applyNumberFormat="1" applyFont="1" applyFill="1" applyBorder="1" applyAlignment="1">
      <alignment horizontal="right" vertical="center" wrapText="1"/>
    </xf>
    <xf numFmtId="10" fontId="31" fillId="7" borderId="2" xfId="2" applyNumberFormat="1" applyFont="1" applyFill="1" applyBorder="1" applyAlignment="1">
      <alignment horizontal="right" vertical="center" wrapText="1"/>
    </xf>
    <xf numFmtId="167" fontId="48" fillId="0" borderId="2" xfId="5" applyNumberFormat="1" applyFont="1" applyFill="1" applyBorder="1" applyAlignment="1">
      <alignment horizontal="left" vertical="center" wrapText="1"/>
    </xf>
    <xf numFmtId="40" fontId="54" fillId="0" borderId="0" xfId="5" applyFont="1" applyFill="1" applyBorder="1" applyAlignment="1">
      <alignment vertical="center" wrapText="1"/>
    </xf>
    <xf numFmtId="40" fontId="28" fillId="0" borderId="3" xfId="5" applyFont="1" applyFill="1" applyBorder="1" applyAlignment="1">
      <alignment vertical="center" wrapText="1"/>
    </xf>
    <xf numFmtId="10" fontId="48" fillId="0" borderId="50" xfId="6" applyNumberFormat="1" applyFont="1" applyFill="1" applyBorder="1" applyAlignment="1">
      <alignment horizontal="right" vertical="center" wrapText="1"/>
    </xf>
    <xf numFmtId="10" fontId="48" fillId="0" borderId="4" xfId="6" applyNumberFormat="1" applyFont="1" applyFill="1" applyBorder="1" applyAlignment="1">
      <alignment horizontal="right" vertical="center" wrapText="1"/>
    </xf>
    <xf numFmtId="10" fontId="54" fillId="0" borderId="16" xfId="6" applyNumberFormat="1" applyFont="1" applyFill="1" applyBorder="1" applyAlignment="1">
      <alignment horizontal="right" vertical="center" wrapText="1"/>
    </xf>
    <xf numFmtId="10" fontId="54" fillId="0" borderId="10" xfId="6" applyNumberFormat="1" applyFont="1" applyFill="1" applyBorder="1" applyAlignment="1">
      <alignment horizontal="right" vertical="center" wrapText="1"/>
    </xf>
    <xf numFmtId="10" fontId="34" fillId="0" borderId="2" xfId="0" applyNumberFormat="1" applyFont="1" applyFill="1" applyBorder="1" applyAlignment="1">
      <alignment horizontal="right"/>
    </xf>
    <xf numFmtId="167" fontId="58" fillId="0" borderId="0" xfId="0" quotePrefix="1" applyNumberFormat="1" applyFont="1" applyAlignment="1">
      <alignment horizontal="left" vertical="center"/>
    </xf>
    <xf numFmtId="167" fontId="61" fillId="0" borderId="0" xfId="0" quotePrefix="1" applyNumberFormat="1" applyFont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58" fillId="0" borderId="0" xfId="0" quotePrefix="1" applyFont="1" applyBorder="1" applyAlignment="1">
      <alignment horizontal="left" vertical="center"/>
    </xf>
    <xf numFmtId="0" fontId="28" fillId="0" borderId="0" xfId="0" applyFont="1" applyAlignment="1"/>
    <xf numFmtId="40" fontId="32" fillId="0" borderId="0" xfId="5" applyFont="1" applyBorder="1" applyAlignment="1">
      <alignment vertical="center"/>
    </xf>
    <xf numFmtId="40" fontId="40" fillId="0" borderId="0" xfId="5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7" fillId="6" borderId="0" xfId="0" applyFont="1" applyFill="1" applyBorder="1" applyAlignment="1">
      <alignment vertical="center"/>
    </xf>
    <xf numFmtId="0" fontId="38" fillId="6" borderId="0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right"/>
    </xf>
    <xf numFmtId="179" fontId="26" fillId="0" borderId="0" xfId="5" applyNumberFormat="1" applyFont="1">
      <alignment vertical="center"/>
    </xf>
    <xf numFmtId="0" fontId="58" fillId="0" borderId="0" xfId="0" applyFont="1" applyBorder="1" applyAlignment="1">
      <alignment horizontal="left" vertical="center" wrapText="1"/>
    </xf>
    <xf numFmtId="0" fontId="31" fillId="7" borderId="9" xfId="0" applyFont="1" applyFill="1" applyBorder="1" applyAlignment="1">
      <alignment horizontal="center" vertical="center"/>
    </xf>
    <xf numFmtId="170" fontId="5" fillId="0" borderId="0" xfId="2" applyNumberFormat="1" applyAlignment="1">
      <alignment vertical="center"/>
    </xf>
    <xf numFmtId="10" fontId="5" fillId="0" borderId="0" xfId="2" applyNumberFormat="1" applyAlignment="1">
      <alignment vertical="center"/>
    </xf>
    <xf numFmtId="4" fontId="30" fillId="4" borderId="48" xfId="5" applyNumberFormat="1" applyFont="1" applyFill="1" applyBorder="1">
      <alignment vertical="center"/>
    </xf>
    <xf numFmtId="0" fontId="31" fillId="7" borderId="9" xfId="0" applyFont="1" applyFill="1" applyBorder="1" applyAlignment="1">
      <alignment horizontal="center" vertical="center"/>
    </xf>
    <xf numFmtId="0" fontId="61" fillId="0" borderId="0" xfId="0" applyFont="1" applyBorder="1" applyAlignment="1">
      <alignment horizontal="right"/>
    </xf>
    <xf numFmtId="0" fontId="34" fillId="0" borderId="0" xfId="0" applyFont="1" applyFill="1" applyBorder="1" applyAlignment="1"/>
    <xf numFmtId="0" fontId="50" fillId="0" borderId="19" xfId="0" applyFont="1" applyFill="1" applyBorder="1" applyAlignment="1">
      <alignment vertical="center" wrapText="1"/>
    </xf>
    <xf numFmtId="0" fontId="50" fillId="0" borderId="16" xfId="0" applyFont="1" applyFill="1" applyBorder="1" applyAlignment="1">
      <alignment vertical="center" wrapText="1"/>
    </xf>
    <xf numFmtId="10" fontId="26" fillId="0" borderId="22" xfId="2" applyNumberFormat="1" applyFont="1" applyFill="1" applyBorder="1" applyAlignment="1">
      <alignment horizontal="right" vertical="center" wrapText="1"/>
    </xf>
    <xf numFmtId="10" fontId="26" fillId="0" borderId="39" xfId="2" applyNumberFormat="1" applyFont="1" applyFill="1" applyBorder="1" applyAlignment="1">
      <alignment horizontal="right" vertical="center" wrapText="1"/>
    </xf>
    <xf numFmtId="10" fontId="26" fillId="0" borderId="0" xfId="2" applyNumberFormat="1" applyFont="1" applyFill="1" applyBorder="1" applyAlignment="1">
      <alignment horizontal="right" vertical="center" wrapText="1"/>
    </xf>
    <xf numFmtId="10" fontId="26" fillId="0" borderId="3" xfId="2" applyNumberFormat="1" applyFont="1" applyFill="1" applyBorder="1" applyAlignment="1">
      <alignment horizontal="right" vertical="center" wrapText="1"/>
    </xf>
    <xf numFmtId="10" fontId="20" fillId="4" borderId="17" xfId="2" applyNumberFormat="1" applyFont="1" applyFill="1" applyBorder="1" applyAlignment="1">
      <alignment horizontal="right" vertical="center" wrapText="1"/>
    </xf>
    <xf numFmtId="10" fontId="20" fillId="4" borderId="37" xfId="2" applyNumberFormat="1" applyFont="1" applyFill="1" applyBorder="1" applyAlignment="1">
      <alignment horizontal="right" vertical="center" wrapText="1"/>
    </xf>
    <xf numFmtId="0" fontId="44" fillId="6" borderId="17" xfId="0" applyFont="1" applyFill="1" applyBorder="1" applyAlignment="1">
      <alignment horizontal="center" vertical="center"/>
    </xf>
    <xf numFmtId="0" fontId="44" fillId="6" borderId="21" xfId="0" applyFont="1" applyFill="1" applyBorder="1" applyAlignment="1">
      <alignment horizontal="center" vertical="center"/>
    </xf>
    <xf numFmtId="0" fontId="44" fillId="6" borderId="37" xfId="0" applyFont="1" applyFill="1" applyBorder="1" applyAlignment="1">
      <alignment horizontal="center" vertical="center"/>
    </xf>
    <xf numFmtId="0" fontId="44" fillId="6" borderId="40" xfId="0" applyFont="1" applyFill="1" applyBorder="1" applyAlignment="1">
      <alignment horizontal="center" vertical="center"/>
    </xf>
    <xf numFmtId="0" fontId="44" fillId="6" borderId="48" xfId="0" applyFont="1" applyFill="1" applyBorder="1" applyAlignment="1">
      <alignment horizontal="center" vertical="center"/>
    </xf>
    <xf numFmtId="0" fontId="44" fillId="6" borderId="46" xfId="0" applyFont="1" applyFill="1" applyBorder="1" applyAlignment="1">
      <alignment horizontal="center" vertical="center"/>
    </xf>
    <xf numFmtId="167" fontId="44" fillId="6" borderId="18" xfId="0" applyNumberFormat="1" applyFont="1" applyFill="1" applyBorder="1" applyAlignment="1">
      <alignment horizontal="center" vertical="center" wrapText="1"/>
    </xf>
    <xf numFmtId="167" fontId="52" fillId="4" borderId="18" xfId="0" applyNumberFormat="1" applyFont="1" applyFill="1" applyBorder="1" applyAlignment="1">
      <alignment horizontal="center" vertical="center" wrapText="1"/>
    </xf>
    <xf numFmtId="0" fontId="67" fillId="5" borderId="16" xfId="0" applyFont="1" applyFill="1" applyBorder="1" applyAlignment="1">
      <alignment vertical="center" wrapText="1"/>
    </xf>
    <xf numFmtId="0" fontId="24" fillId="5" borderId="10" xfId="0" applyFont="1" applyFill="1" applyBorder="1" applyAlignment="1">
      <alignment vertical="center" wrapText="1"/>
    </xf>
    <xf numFmtId="167" fontId="67" fillId="5" borderId="16" xfId="0" applyNumberFormat="1" applyFont="1" applyFill="1" applyBorder="1" applyAlignment="1">
      <alignment horizontal="center" vertical="center" wrapText="1"/>
    </xf>
    <xf numFmtId="167" fontId="24" fillId="5" borderId="10" xfId="0" applyNumberFormat="1" applyFont="1" applyFill="1" applyBorder="1" applyAlignment="1">
      <alignment horizontal="center" vertical="center" wrapText="1"/>
    </xf>
    <xf numFmtId="167" fontId="45" fillId="4" borderId="18" xfId="0" applyNumberFormat="1" applyFont="1" applyFill="1" applyBorder="1" applyAlignment="1">
      <alignment horizontal="center" vertical="center" wrapText="1"/>
    </xf>
    <xf numFmtId="10" fontId="36" fillId="4" borderId="17" xfId="2" applyNumberFormat="1" applyFont="1" applyFill="1" applyBorder="1" applyAlignment="1">
      <alignment horizontal="right" vertical="center" wrapText="1"/>
    </xf>
    <xf numFmtId="10" fontId="36" fillId="4" borderId="37" xfId="2" applyNumberFormat="1" applyFont="1" applyFill="1" applyBorder="1" applyAlignment="1">
      <alignment horizontal="right" vertical="center" wrapText="1"/>
    </xf>
    <xf numFmtId="10" fontId="24" fillId="5" borderId="0" xfId="2" applyNumberFormat="1" applyFont="1" applyFill="1" applyBorder="1" applyAlignment="1">
      <alignment horizontal="right" vertical="center" wrapText="1"/>
    </xf>
    <xf numFmtId="10" fontId="24" fillId="5" borderId="39" xfId="2" applyNumberFormat="1" applyFont="1" applyFill="1" applyBorder="1" applyAlignment="1">
      <alignment horizontal="right" vertical="center" wrapText="1"/>
    </xf>
    <xf numFmtId="10" fontId="24" fillId="5" borderId="49" xfId="2" applyNumberFormat="1" applyFont="1" applyFill="1" applyBorder="1" applyAlignment="1">
      <alignment horizontal="right" vertical="center" wrapText="1"/>
    </xf>
    <xf numFmtId="10" fontId="24" fillId="5" borderId="3" xfId="2" applyNumberFormat="1" applyFont="1" applyFill="1" applyBorder="1" applyAlignment="1">
      <alignment horizontal="right" vertical="center" wrapText="1"/>
    </xf>
    <xf numFmtId="167" fontId="68" fillId="6" borderId="18" xfId="0" applyNumberFormat="1" applyFont="1" applyFill="1" applyBorder="1" applyAlignment="1">
      <alignment horizontal="center" vertical="center" wrapText="1"/>
    </xf>
    <xf numFmtId="0" fontId="68" fillId="6" borderId="17" xfId="0" applyFont="1" applyFill="1" applyBorder="1" applyAlignment="1">
      <alignment horizontal="center" vertical="center"/>
    </xf>
    <xf numFmtId="0" fontId="68" fillId="6" borderId="21" xfId="0" applyFont="1" applyFill="1" applyBorder="1" applyAlignment="1">
      <alignment horizontal="center" vertical="center"/>
    </xf>
    <xf numFmtId="0" fontId="68" fillId="6" borderId="48" xfId="0" applyFont="1" applyFill="1" applyBorder="1" applyAlignment="1">
      <alignment horizontal="center" vertical="center"/>
    </xf>
    <xf numFmtId="0" fontId="22" fillId="6" borderId="38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vertical="center" wrapText="1"/>
    </xf>
    <xf numFmtId="0" fontId="22" fillId="6" borderId="3" xfId="0" applyFont="1" applyFill="1" applyBorder="1" applyAlignment="1">
      <alignment horizontal="center" vertical="center" wrapText="1"/>
    </xf>
    <xf numFmtId="174" fontId="29" fillId="0" borderId="35" xfId="0" applyNumberFormat="1" applyFont="1" applyBorder="1" applyAlignment="1">
      <alignment vertical="center"/>
    </xf>
    <xf numFmtId="174" fontId="29" fillId="0" borderId="0" xfId="0" applyNumberFormat="1" applyFont="1" applyBorder="1" applyAlignment="1">
      <alignment vertical="center"/>
    </xf>
    <xf numFmtId="174" fontId="29" fillId="0" borderId="38" xfId="0" applyNumberFormat="1" applyFont="1" applyBorder="1" applyAlignment="1">
      <alignment vertical="center"/>
    </xf>
    <xf numFmtId="174" fontId="29" fillId="0" borderId="3" xfId="0" applyNumberFormat="1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167" fontId="50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167" fontId="58" fillId="0" borderId="0" xfId="0" quotePrefix="1" applyNumberFormat="1" applyFont="1" applyAlignment="1">
      <alignment horizontal="left" vertical="center"/>
    </xf>
    <xf numFmtId="0" fontId="32" fillId="7" borderId="9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horizontal="center" vertical="center"/>
    </xf>
    <xf numFmtId="0" fontId="31" fillId="7" borderId="0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vertical="center"/>
    </xf>
    <xf numFmtId="174" fontId="31" fillId="0" borderId="0" xfId="2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vertical="center"/>
    </xf>
    <xf numFmtId="49" fontId="44" fillId="6" borderId="8" xfId="5" applyNumberFormat="1" applyFont="1" applyFill="1" applyBorder="1" applyAlignment="1">
      <alignment horizontal="center" vertical="center"/>
    </xf>
    <xf numFmtId="49" fontId="44" fillId="6" borderId="27" xfId="5" applyNumberFormat="1" applyFont="1" applyFill="1" applyBorder="1" applyAlignment="1">
      <alignment horizontal="center" vertical="center" wrapText="1"/>
    </xf>
    <xf numFmtId="49" fontId="44" fillId="6" borderId="3" xfId="5" applyNumberFormat="1" applyFont="1" applyFill="1" applyBorder="1" applyAlignment="1">
      <alignment horizontal="center" vertical="center" wrapText="1"/>
    </xf>
    <xf numFmtId="167" fontId="3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9" fillId="6" borderId="3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20" fillId="5" borderId="0" xfId="0" applyFont="1" applyFill="1" applyBorder="1" applyAlignment="1">
      <alignment horizontal="center" vertical="center"/>
    </xf>
    <xf numFmtId="0" fontId="66" fillId="5" borderId="0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/>
    </xf>
    <xf numFmtId="0" fontId="51" fillId="7" borderId="2" xfId="0" applyFont="1" applyFill="1" applyBorder="1" applyAlignment="1">
      <alignment horizontal="center" vertical="center"/>
    </xf>
    <xf numFmtId="40" fontId="26" fillId="0" borderId="0" xfId="5" applyFont="1" applyFill="1">
      <alignment vertical="center"/>
    </xf>
    <xf numFmtId="40" fontId="26" fillId="0" borderId="0" xfId="5" applyFont="1" applyFill="1" applyBorder="1">
      <alignment vertical="center"/>
    </xf>
    <xf numFmtId="9" fontId="8" fillId="0" borderId="0" xfId="2" applyFont="1" applyAlignment="1">
      <alignment vertical="center"/>
    </xf>
    <xf numFmtId="43" fontId="5" fillId="0" borderId="0" xfId="3" applyAlignment="1">
      <alignment vertical="center"/>
    </xf>
    <xf numFmtId="0" fontId="51" fillId="8" borderId="3" xfId="0" applyFont="1" applyFill="1" applyBorder="1" applyAlignment="1">
      <alignment vertical="center" wrapText="1"/>
    </xf>
    <xf numFmtId="168" fontId="31" fillId="8" borderId="3" xfId="2" applyNumberFormat="1" applyFont="1" applyFill="1" applyBorder="1" applyAlignment="1">
      <alignment horizontal="right" vertical="center" wrapText="1"/>
    </xf>
    <xf numFmtId="40" fontId="33" fillId="0" borderId="0" xfId="5" applyFont="1" applyFill="1" applyAlignment="1">
      <alignment vertical="center"/>
    </xf>
    <xf numFmtId="0" fontId="24" fillId="0" borderId="0" xfId="0" applyFont="1" applyFill="1"/>
    <xf numFmtId="0" fontId="31" fillId="0" borderId="0" xfId="0" applyFont="1" applyFill="1" applyBorder="1" applyAlignment="1">
      <alignment vertical="center" wrapText="1"/>
    </xf>
    <xf numFmtId="177" fontId="31" fillId="0" borderId="0" xfId="0" applyNumberFormat="1" applyFont="1" applyFill="1" applyBorder="1" applyAlignment="1">
      <alignment horizontal="right" vertical="center"/>
    </xf>
    <xf numFmtId="177" fontId="33" fillId="0" borderId="0" xfId="0" applyNumberFormat="1" applyFont="1" applyFill="1" applyBorder="1" applyAlignment="1">
      <alignment horizontal="right"/>
    </xf>
    <xf numFmtId="168" fontId="63" fillId="0" borderId="0" xfId="0" applyNumberFormat="1" applyFont="1" applyBorder="1" applyAlignment="1">
      <alignment horizontal="center" vertical="center"/>
    </xf>
    <xf numFmtId="168" fontId="33" fillId="0" borderId="0" xfId="2" applyNumberFormat="1" applyFont="1" applyFill="1" applyBorder="1" applyAlignment="1">
      <alignment horizontal="right" vertical="center" wrapText="1"/>
    </xf>
    <xf numFmtId="168" fontId="31" fillId="0" borderId="9" xfId="2" applyNumberFormat="1" applyFont="1" applyBorder="1" applyAlignment="1">
      <alignment horizontal="right" vertical="center" wrapText="1"/>
    </xf>
    <xf numFmtId="168" fontId="33" fillId="0" borderId="3" xfId="2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/>
    </xf>
    <xf numFmtId="0" fontId="49" fillId="0" borderId="3" xfId="0" applyFont="1" applyBorder="1" applyAlignment="1">
      <alignment horizontal="center" vertical="center" wrapText="1"/>
    </xf>
    <xf numFmtId="10" fontId="57" fillId="0" borderId="0" xfId="2" applyNumberFormat="1" applyFont="1" applyFill="1" applyBorder="1" applyAlignment="1">
      <alignment horizontal="right" vertical="center" wrapText="1"/>
    </xf>
    <xf numFmtId="167" fontId="58" fillId="0" borderId="0" xfId="0" quotePrefix="1" applyNumberFormat="1" applyFont="1" applyAlignment="1">
      <alignment horizontal="left" vertical="center"/>
    </xf>
    <xf numFmtId="0" fontId="58" fillId="0" borderId="0" xfId="0" quotePrefix="1" applyFont="1" applyBorder="1" applyAlignment="1">
      <alignment horizontal="left" vertical="center" wrapText="1"/>
    </xf>
    <xf numFmtId="0" fontId="32" fillId="7" borderId="9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61" fillId="0" borderId="0" xfId="0" quotePrefix="1" applyFont="1" applyBorder="1" applyAlignment="1">
      <alignment horizontal="left" vertical="center" wrapText="1"/>
    </xf>
    <xf numFmtId="0" fontId="36" fillId="7" borderId="0" xfId="0" applyFont="1" applyFill="1" applyBorder="1" applyAlignment="1">
      <alignment horizontal="center" vertical="center"/>
    </xf>
    <xf numFmtId="181" fontId="5" fillId="0" borderId="0" xfId="0" applyNumberFormat="1" applyFont="1" applyAlignment="1">
      <alignment vertical="center"/>
    </xf>
    <xf numFmtId="167" fontId="51" fillId="7" borderId="1" xfId="0" applyNumberFormat="1" applyFont="1" applyFill="1" applyBorder="1" applyAlignment="1">
      <alignment horizontal="center" vertical="center" wrapText="1"/>
    </xf>
    <xf numFmtId="49" fontId="44" fillId="6" borderId="3" xfId="5" applyNumberFormat="1" applyFont="1" applyFill="1" applyBorder="1" applyAlignment="1">
      <alignment horizontal="center" vertical="center"/>
    </xf>
    <xf numFmtId="0" fontId="68" fillId="6" borderId="0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0" fontId="32" fillId="7" borderId="9" xfId="0" applyFont="1" applyFill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0" fontId="58" fillId="0" borderId="0" xfId="0" quotePrefix="1" applyFont="1" applyBorder="1" applyAlignment="1">
      <alignment horizontal="left" vertical="center" wrapText="1"/>
    </xf>
    <xf numFmtId="0" fontId="51" fillId="7" borderId="2" xfId="0" applyFont="1" applyFill="1" applyBorder="1" applyAlignment="1">
      <alignment horizontal="center" vertical="center"/>
    </xf>
    <xf numFmtId="175" fontId="28" fillId="0" borderId="0" xfId="0" applyNumberFormat="1" applyFont="1" applyAlignment="1">
      <alignment vertical="center"/>
    </xf>
    <xf numFmtId="0" fontId="28" fillId="0" borderId="0" xfId="0" applyFont="1" applyFill="1"/>
    <xf numFmtId="40" fontId="55" fillId="0" borderId="3" xfId="0" applyNumberFormat="1" applyFont="1" applyFill="1" applyBorder="1" applyAlignment="1">
      <alignment horizontal="right" vertical="center" wrapText="1"/>
    </xf>
    <xf numFmtId="0" fontId="31" fillId="7" borderId="9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66" fillId="5" borderId="0" xfId="0" applyFont="1" applyFill="1" applyBorder="1" applyAlignment="1">
      <alignment horizontal="center" vertical="center"/>
    </xf>
    <xf numFmtId="40" fontId="26" fillId="5" borderId="0" xfId="5" applyFont="1" applyFill="1">
      <alignment vertical="center"/>
    </xf>
    <xf numFmtId="180" fontId="5" fillId="0" borderId="0" xfId="3" applyNumberFormat="1" applyAlignment="1">
      <alignment vertical="center"/>
    </xf>
    <xf numFmtId="182" fontId="5" fillId="0" borderId="0" xfId="3" applyNumberFormat="1" applyAlignment="1">
      <alignment vertical="center"/>
    </xf>
    <xf numFmtId="183" fontId="26" fillId="0" borderId="0" xfId="5" applyNumberFormat="1" applyFont="1">
      <alignment vertical="center"/>
    </xf>
    <xf numFmtId="184" fontId="26" fillId="0" borderId="0" xfId="5" applyNumberFormat="1" applyFont="1">
      <alignment vertical="center"/>
    </xf>
    <xf numFmtId="10" fontId="5" fillId="0" borderId="0" xfId="2" applyNumberFormat="1" applyBorder="1" applyAlignment="1">
      <alignment vertical="center"/>
    </xf>
    <xf numFmtId="185" fontId="31" fillId="8" borderId="0" xfId="3" applyNumberFormat="1" applyFont="1" applyFill="1" applyBorder="1" applyAlignment="1">
      <alignment vertical="center" wrapText="1"/>
    </xf>
    <xf numFmtId="168" fontId="0" fillId="0" borderId="0" xfId="0" applyNumberFormat="1" applyAlignment="1">
      <alignment vertical="center"/>
    </xf>
    <xf numFmtId="174" fontId="28" fillId="0" borderId="0" xfId="0" applyNumberFormat="1" applyFont="1" applyAlignment="1">
      <alignment vertical="center"/>
    </xf>
    <xf numFmtId="10" fontId="8" fillId="0" borderId="0" xfId="0" applyNumberFormat="1" applyFont="1" applyFill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3" fontId="31" fillId="0" borderId="0" xfId="0" applyNumberFormat="1" applyFont="1" applyFill="1" applyAlignment="1">
      <alignment vertical="center"/>
    </xf>
    <xf numFmtId="177" fontId="0" fillId="0" borderId="0" xfId="0" applyNumberFormat="1"/>
    <xf numFmtId="0" fontId="58" fillId="0" borderId="0" xfId="0" applyFont="1" applyBorder="1" applyAlignment="1">
      <alignment horizontal="left" vertical="center"/>
    </xf>
    <xf numFmtId="178" fontId="0" fillId="0" borderId="0" xfId="0" applyNumberFormat="1"/>
    <xf numFmtId="0" fontId="70" fillId="0" borderId="0" xfId="0" applyFont="1"/>
    <xf numFmtId="2" fontId="28" fillId="0" borderId="0" xfId="0" applyNumberFormat="1" applyFont="1" applyBorder="1" applyAlignment="1">
      <alignment vertical="center"/>
    </xf>
    <xf numFmtId="10" fontId="24" fillId="0" borderId="0" xfId="0" applyNumberFormat="1" applyFont="1"/>
    <xf numFmtId="2" fontId="5" fillId="0" borderId="0" xfId="3" applyNumberFormat="1"/>
    <xf numFmtId="167" fontId="60" fillId="0" borderId="0" xfId="0" quotePrefix="1" applyNumberFormat="1" applyFont="1" applyFill="1" applyBorder="1" applyAlignment="1">
      <alignment horizontal="left" vertical="center" wrapText="1"/>
    </xf>
    <xf numFmtId="0" fontId="31" fillId="7" borderId="9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167" fontId="34" fillId="0" borderId="0" xfId="0" applyNumberFormat="1" applyFont="1" applyAlignment="1">
      <alignment vertical="center"/>
    </xf>
    <xf numFmtId="9" fontId="5" fillId="0" borderId="0" xfId="2"/>
    <xf numFmtId="0" fontId="33" fillId="0" borderId="0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5" fillId="0" borderId="0" xfId="2" applyNumberFormat="1" applyBorder="1"/>
    <xf numFmtId="2" fontId="31" fillId="0" borderId="0" xfId="2" applyNumberFormat="1" applyFont="1" applyFill="1" applyBorder="1" applyAlignment="1">
      <alignment horizontal="right" vertical="center" wrapText="1"/>
    </xf>
    <xf numFmtId="0" fontId="49" fillId="0" borderId="0" xfId="0" applyFont="1" applyFill="1" applyBorder="1" applyAlignment="1">
      <alignment horizontal="center" vertical="center" wrapText="1"/>
    </xf>
    <xf numFmtId="40" fontId="28" fillId="0" borderId="51" xfId="5" applyFont="1" applyBorder="1" applyAlignment="1">
      <alignment horizontal="right" wrapText="1"/>
    </xf>
    <xf numFmtId="40" fontId="32" fillId="0" borderId="0" xfId="5" applyFont="1" applyAlignment="1">
      <alignment horizontal="center" vertical="top" wrapText="1"/>
    </xf>
    <xf numFmtId="40" fontId="27" fillId="0" borderId="0" xfId="5" applyFont="1" applyAlignment="1">
      <alignment horizontal="center" vertical="center" wrapText="1"/>
    </xf>
    <xf numFmtId="40" fontId="22" fillId="6" borderId="52" xfId="5" applyFont="1" applyFill="1" applyBorder="1" applyAlignment="1">
      <alignment horizontal="center" vertical="center" wrapText="1"/>
    </xf>
    <xf numFmtId="40" fontId="22" fillId="6" borderId="53" xfId="5" applyFont="1" applyFill="1" applyBorder="1" applyAlignment="1">
      <alignment horizontal="center" vertical="center" wrapText="1"/>
    </xf>
    <xf numFmtId="171" fontId="22" fillId="6" borderId="29" xfId="5" applyNumberFormat="1" applyFont="1" applyFill="1" applyBorder="1" applyAlignment="1">
      <alignment horizontal="center" vertical="center"/>
    </xf>
    <xf numFmtId="171" fontId="22" fillId="6" borderId="21" xfId="5" applyNumberFormat="1" applyFont="1" applyFill="1" applyBorder="1" applyAlignment="1">
      <alignment horizontal="center" vertical="center"/>
    </xf>
    <xf numFmtId="171" fontId="22" fillId="6" borderId="25" xfId="5" applyNumberFormat="1" applyFont="1" applyFill="1" applyBorder="1" applyAlignment="1">
      <alignment horizontal="center" vertical="center"/>
    </xf>
    <xf numFmtId="40" fontId="32" fillId="0" borderId="0" xfId="5" applyFont="1" applyBorder="1" applyAlignment="1">
      <alignment horizontal="center" vertical="center"/>
    </xf>
    <xf numFmtId="40" fontId="40" fillId="0" borderId="0" xfId="5" applyFont="1" applyBorder="1" applyAlignment="1">
      <alignment horizontal="center" vertical="center"/>
    </xf>
    <xf numFmtId="40" fontId="22" fillId="6" borderId="32" xfId="5" applyFont="1" applyFill="1" applyBorder="1" applyAlignment="1">
      <alignment horizontal="center" vertical="center" wrapText="1"/>
    </xf>
    <xf numFmtId="40" fontId="22" fillId="6" borderId="6" xfId="5" applyFont="1" applyFill="1" applyBorder="1" applyAlignment="1">
      <alignment horizontal="center" vertical="center" wrapText="1"/>
    </xf>
    <xf numFmtId="40" fontId="22" fillId="6" borderId="31" xfId="5" applyFont="1" applyFill="1" applyBorder="1" applyAlignment="1">
      <alignment horizontal="center" vertical="center"/>
    </xf>
    <xf numFmtId="40" fontId="22" fillId="6" borderId="7" xfId="5" applyFont="1" applyFill="1" applyBorder="1" applyAlignment="1">
      <alignment horizontal="center" vertical="center"/>
    </xf>
    <xf numFmtId="171" fontId="22" fillId="6" borderId="48" xfId="5" applyNumberFormat="1" applyFont="1" applyFill="1" applyBorder="1" applyAlignment="1">
      <alignment horizontal="center" vertical="center"/>
    </xf>
    <xf numFmtId="40" fontId="22" fillId="6" borderId="26" xfId="5" applyFont="1" applyFill="1" applyBorder="1" applyAlignment="1">
      <alignment horizontal="center" vertical="center" wrapText="1"/>
    </xf>
    <xf numFmtId="40" fontId="22" fillId="6" borderId="28" xfId="5" applyFont="1" applyFill="1" applyBorder="1" applyAlignment="1">
      <alignment horizontal="center" vertical="center" wrapText="1"/>
    </xf>
    <xf numFmtId="40" fontId="22" fillId="6" borderId="27" xfId="5" applyFont="1" applyFill="1" applyBorder="1" applyAlignment="1">
      <alignment horizontal="center" vertical="center" wrapText="1"/>
    </xf>
    <xf numFmtId="40" fontId="22" fillId="6" borderId="29" xfId="5" applyFont="1" applyFill="1" applyBorder="1" applyAlignment="1">
      <alignment horizontal="center" vertical="center"/>
    </xf>
    <xf numFmtId="40" fontId="22" fillId="6" borderId="46" xfId="5" applyFont="1" applyFill="1" applyBorder="1" applyAlignment="1">
      <alignment horizontal="center" vertical="center"/>
    </xf>
    <xf numFmtId="40" fontId="22" fillId="6" borderId="31" xfId="5" applyFont="1" applyFill="1" applyBorder="1" applyAlignment="1">
      <alignment horizontal="center" vertical="center" wrapText="1"/>
    </xf>
    <xf numFmtId="40" fontId="22" fillId="6" borderId="7" xfId="5" applyFont="1" applyFill="1" applyBorder="1" applyAlignment="1">
      <alignment horizontal="center" vertical="center" wrapText="1"/>
    </xf>
    <xf numFmtId="40" fontId="22" fillId="6" borderId="49" xfId="5" applyFont="1" applyFill="1" applyBorder="1" applyAlignment="1">
      <alignment horizontal="center" vertical="center" wrapText="1"/>
    </xf>
    <xf numFmtId="40" fontId="22" fillId="6" borderId="3" xfId="5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39" fillId="6" borderId="39" xfId="0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40" fontId="53" fillId="0" borderId="0" xfId="5" applyFont="1" applyBorder="1" applyAlignment="1">
      <alignment horizontal="center" vertical="center" wrapText="1"/>
    </xf>
    <xf numFmtId="167" fontId="22" fillId="6" borderId="0" xfId="5" applyNumberFormat="1" applyFont="1" applyFill="1" applyBorder="1" applyAlignment="1">
      <alignment horizontal="center" vertical="center" wrapText="1"/>
    </xf>
    <xf numFmtId="167" fontId="22" fillId="6" borderId="3" xfId="5" applyNumberFormat="1" applyFont="1" applyFill="1" applyBorder="1" applyAlignment="1">
      <alignment horizontal="center" vertical="center" wrapText="1"/>
    </xf>
    <xf numFmtId="40" fontId="22" fillId="6" borderId="26" xfId="5" applyFont="1" applyFill="1" applyBorder="1" applyAlignment="1">
      <alignment horizontal="center" vertical="center"/>
    </xf>
    <xf numFmtId="40" fontId="22" fillId="6" borderId="3" xfId="5" applyFont="1" applyFill="1" applyBorder="1" applyAlignment="1">
      <alignment horizontal="center" vertical="center"/>
    </xf>
    <xf numFmtId="171" fontId="22" fillId="6" borderId="23" xfId="5" applyNumberFormat="1" applyFont="1" applyFill="1" applyBorder="1" applyAlignment="1">
      <alignment horizontal="center" vertical="center"/>
    </xf>
    <xf numFmtId="171" fontId="22" fillId="6" borderId="45" xfId="5" applyNumberFormat="1" applyFont="1" applyFill="1" applyBorder="1" applyAlignment="1">
      <alignment horizontal="center" vertical="center"/>
    </xf>
    <xf numFmtId="171" fontId="22" fillId="6" borderId="34" xfId="5" applyNumberFormat="1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2" fillId="6" borderId="44" xfId="0" applyFont="1" applyFill="1" applyBorder="1" applyAlignment="1">
      <alignment horizontal="center" vertical="center" wrapText="1"/>
    </xf>
    <xf numFmtId="0" fontId="22" fillId="6" borderId="4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0" fontId="20" fillId="5" borderId="0" xfId="0" applyFont="1" applyFill="1" applyBorder="1" applyAlignment="1">
      <alignment horizontal="center" vertical="center"/>
    </xf>
    <xf numFmtId="0" fontId="66" fillId="5" borderId="0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/>
    </xf>
    <xf numFmtId="0" fontId="32" fillId="7" borderId="9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167" fontId="51" fillId="7" borderId="1" xfId="0" applyNumberFormat="1" applyFont="1" applyFill="1" applyBorder="1" applyAlignment="1">
      <alignment horizontal="center" vertical="center" wrapText="1"/>
    </xf>
    <xf numFmtId="167" fontId="51" fillId="7" borderId="2" xfId="0" applyNumberFormat="1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 vertical="center"/>
    </xf>
    <xf numFmtId="0" fontId="48" fillId="7" borderId="2" xfId="0" applyFont="1" applyFill="1" applyBorder="1" applyAlignment="1">
      <alignment horizontal="center" vertical="center"/>
    </xf>
    <xf numFmtId="0" fontId="58" fillId="0" borderId="49" xfId="0" quotePrefix="1" applyFont="1" applyBorder="1" applyAlignment="1">
      <alignment horizontal="left" vertical="center" wrapText="1"/>
    </xf>
    <xf numFmtId="0" fontId="3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61" fillId="0" borderId="49" xfId="0" quotePrefix="1" applyFont="1" applyBorder="1" applyAlignment="1">
      <alignment horizontal="left" vertical="center" wrapText="1"/>
    </xf>
    <xf numFmtId="167" fontId="61" fillId="0" borderId="0" xfId="0" quotePrefix="1" applyNumberFormat="1" applyFont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 wrapText="1"/>
    </xf>
    <xf numFmtId="0" fontId="31" fillId="7" borderId="9" xfId="0" applyFont="1" applyFill="1" applyBorder="1" applyAlignment="1">
      <alignment horizontal="center" vertical="center"/>
    </xf>
    <xf numFmtId="0" fontId="58" fillId="0" borderId="0" xfId="0" quotePrefix="1" applyFont="1" applyBorder="1" applyAlignment="1">
      <alignment horizontal="left" vertical="center" wrapText="1"/>
    </xf>
    <xf numFmtId="0" fontId="51" fillId="7" borderId="1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167" fontId="51" fillId="7" borderId="9" xfId="0" applyNumberFormat="1" applyFont="1" applyFill="1" applyBorder="1" applyAlignment="1">
      <alignment horizontal="center" vertical="center"/>
    </xf>
    <xf numFmtId="167" fontId="51" fillId="7" borderId="9" xfId="0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</cellXfs>
  <cellStyles count="52">
    <cellStyle name="Capítulo" xfId="1"/>
    <cellStyle name="Euro" xfId="4"/>
    <cellStyle name="Moeda 2" xfId="46"/>
    <cellStyle name="Normal" xfId="0" builtinId="0"/>
    <cellStyle name="Normal 2" xfId="5"/>
    <cellStyle name="Normal 2 2" xfId="45"/>
    <cellStyle name="Normal 3" xfId="7"/>
    <cellStyle name="Normal 3 2" xfId="8"/>
    <cellStyle name="Normal 4" xfId="9"/>
    <cellStyle name="Normal 5" xfId="10"/>
    <cellStyle name="Normal 6" xfId="47"/>
    <cellStyle name="Normal 7" xfId="49"/>
    <cellStyle name="Nota 2" xfId="11"/>
    <cellStyle name="Porcentagem" xfId="2" builtinId="5"/>
    <cellStyle name="Porcentagem 2" xfId="6"/>
    <cellStyle name="Porcentagem 3" xfId="12"/>
    <cellStyle name="Porcentagem 4" xfId="48"/>
    <cellStyle name="Porcentagem 5" xfId="50"/>
    <cellStyle name="Separador de milhares 2" xfId="13"/>
    <cellStyle name="ss1" xfId="14"/>
    <cellStyle name="ss10" xfId="15"/>
    <cellStyle name="ss11" xfId="16"/>
    <cellStyle name="ss12" xfId="17"/>
    <cellStyle name="ss13" xfId="18"/>
    <cellStyle name="ss14" xfId="19"/>
    <cellStyle name="ss15" xfId="20"/>
    <cellStyle name="ss16" xfId="21"/>
    <cellStyle name="ss17" xfId="22"/>
    <cellStyle name="ss18" xfId="23"/>
    <cellStyle name="ss19" xfId="24"/>
    <cellStyle name="ss2" xfId="25"/>
    <cellStyle name="ss20" xfId="26"/>
    <cellStyle name="ss21" xfId="27"/>
    <cellStyle name="ss22" xfId="28"/>
    <cellStyle name="ss23" xfId="29"/>
    <cellStyle name="ss24" xfId="30"/>
    <cellStyle name="ss25" xfId="31"/>
    <cellStyle name="ss26" xfId="32"/>
    <cellStyle name="ss27" xfId="33"/>
    <cellStyle name="ss3" xfId="34"/>
    <cellStyle name="ss4" xfId="35"/>
    <cellStyle name="ss5" xfId="36"/>
    <cellStyle name="ss6" xfId="37"/>
    <cellStyle name="ss7" xfId="38"/>
    <cellStyle name="ss8" xfId="39"/>
    <cellStyle name="ss9" xfId="40"/>
    <cellStyle name="Vírgula" xfId="3" builtinId="3"/>
    <cellStyle name="Vírgula 2" xfId="41"/>
    <cellStyle name="Vírgula 2 2" xfId="42"/>
    <cellStyle name="Vírgula 3" xfId="43"/>
    <cellStyle name="Vírgula 4" xfId="44"/>
    <cellStyle name="Vírgula 5" xfId="51"/>
  </cellStyles>
  <dxfs count="0"/>
  <tableStyles count="0" defaultTableStyle="TableStyleMedium2" defaultPivotStyle="PivotStyleLight16"/>
  <colors>
    <mruColors>
      <color rgb="FFFFFF99"/>
      <color rgb="FF648FC4"/>
      <color rgb="FF3366CC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FAEL_COSTA\00.00.Operacional\2020-03.Carga%20Tribut&#225;ria%20-%20Atualiza&#231;&#227;o\2018\CTB%202018%20Tabelas%20-%20M18%20-%20Valores%20Public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FAEL_COSTA\00.00.Operacional\2020-03.Carga%20Tribut&#225;ria%20-%20Atualiza&#231;&#227;o\CTB%202019%20Tabelas%20-%20M19%20-%20Atualizando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01"/>
      <sheetName val="Tab_02"/>
      <sheetName val="Tab_03"/>
      <sheetName val="Tab_04"/>
      <sheetName val="Tab_05"/>
      <sheetName val="Tab_06"/>
      <sheetName val="Tab_07"/>
      <sheetName val="Tab_08"/>
      <sheetName val="T00"/>
      <sheetName val="T01A"/>
      <sheetName val="T01B"/>
      <sheetName val="T01C"/>
      <sheetName val="T02"/>
      <sheetName val="INC00"/>
      <sheetName val="INC01A"/>
      <sheetName val="INC01B"/>
      <sheetName val="INC02A"/>
      <sheetName val="INC02B"/>
      <sheetName val="INC02C"/>
      <sheetName val="INC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J7">
            <v>1</v>
          </cell>
        </row>
      </sheetData>
      <sheetData sheetId="9">
        <row r="6">
          <cell r="C6" t="str">
            <v>Total da Receita Tributária</v>
          </cell>
        </row>
        <row r="7">
          <cell r="C7" t="str">
            <v>Tributos do Governo Federal</v>
          </cell>
        </row>
        <row r="8">
          <cell r="C8" t="str">
            <v>Orçamento Fiscal</v>
          </cell>
        </row>
        <row r="9">
          <cell r="C9" t="str">
            <v xml:space="preserve">       Imposto de Renda</v>
          </cell>
        </row>
        <row r="10">
          <cell r="C10" t="str">
            <v xml:space="preserve">           Pessoas Físicas</v>
          </cell>
        </row>
        <row r="11">
          <cell r="C11" t="str">
            <v xml:space="preserve">           Pessoas Jurídicas</v>
          </cell>
        </row>
        <row r="12">
          <cell r="C12" t="str">
            <v xml:space="preserve">           Retido na Fonte</v>
          </cell>
        </row>
        <row r="13">
          <cell r="C13" t="str">
            <v xml:space="preserve">      Imposto sobre Produtos Industrializados</v>
          </cell>
        </row>
        <row r="14">
          <cell r="C14" t="str">
            <v xml:space="preserve">      Imposto sobre Operações Financeiras</v>
          </cell>
        </row>
        <row r="15">
          <cell r="C15" t="str">
            <v xml:space="preserve">      Impostos sobre o Comércio Exterior</v>
          </cell>
        </row>
        <row r="16">
          <cell r="C16" t="str">
            <v xml:space="preserve">      Taxas Federais</v>
          </cell>
        </row>
        <row r="17">
          <cell r="C17" t="str">
            <v xml:space="preserve">      Cota-Parte Ad Fr. Ren. Mar. Mercante</v>
          </cell>
        </row>
        <row r="18">
          <cell r="C18" t="str">
            <v xml:space="preserve">      Contrib. Custeio Pensões Militares</v>
          </cell>
        </row>
        <row r="19">
          <cell r="C19" t="str">
            <v xml:space="preserve">      Imposto Territorial Rural</v>
          </cell>
        </row>
        <row r="20">
          <cell r="C20" t="str">
            <v>Orçamento Seguridade Social</v>
          </cell>
        </row>
        <row r="21">
          <cell r="C21" t="str">
            <v xml:space="preserve">      Contribuição para a Previdência Social (1)</v>
          </cell>
        </row>
        <row r="22">
          <cell r="C22" t="str">
            <v xml:space="preserve">      Cofins</v>
          </cell>
        </row>
        <row r="23">
          <cell r="C23" t="str">
            <v xml:space="preserve">      Contribuição Social sobre o Lucro Líquido</v>
          </cell>
        </row>
        <row r="24">
          <cell r="C24" t="str">
            <v xml:space="preserve">      Contribuição para o PIS/Pasep</v>
          </cell>
        </row>
        <row r="25">
          <cell r="C25" t="str">
            <v xml:space="preserve">      Contrib. Seg. Soc. Servidor Público - CPSS</v>
          </cell>
        </row>
        <row r="26">
          <cell r="C26" t="str">
            <v xml:space="preserve">      Contrib. s/ Receita de Concursos e Progn.</v>
          </cell>
        </row>
        <row r="27">
          <cell r="C27" t="str">
            <v xml:space="preserve">      Contrib. Partic. Seguro DPVAT</v>
          </cell>
        </row>
        <row r="28">
          <cell r="C28" t="str">
            <v xml:space="preserve">      Contribuições Rurais</v>
          </cell>
        </row>
        <row r="29">
          <cell r="C29" t="str">
            <v>Demais</v>
          </cell>
        </row>
        <row r="30">
          <cell r="C30" t="str">
            <v xml:space="preserve">      Contribuição para o FGTS (2)</v>
          </cell>
        </row>
        <row r="31">
          <cell r="C31" t="str">
            <v xml:space="preserve">      Salário Educação</v>
          </cell>
        </row>
        <row r="32">
          <cell r="C32" t="str">
            <v xml:space="preserve">      Contribuições para o Sistema S</v>
          </cell>
        </row>
        <row r="33">
          <cell r="C33" t="str">
            <v xml:space="preserve">      Cide Combustíveis</v>
          </cell>
        </row>
        <row r="34">
          <cell r="C34" t="str">
            <v xml:space="preserve">      Cide Remessas</v>
          </cell>
        </row>
        <row r="35">
          <cell r="C35" t="str">
            <v xml:space="preserve">      Outras Contribuições Federais (3)</v>
          </cell>
        </row>
        <row r="36">
          <cell r="C36" t="str">
            <v xml:space="preserve">      Contr. s/ Rec. Empr. Telecomun.</v>
          </cell>
        </row>
        <row r="37">
          <cell r="C37" t="str">
            <v xml:space="preserve">      Dívida Ativa Outros Trib. e Contrib.</v>
          </cell>
        </row>
        <row r="38">
          <cell r="C38" t="str">
            <v xml:space="preserve">      Contrib. S/Rec.Concess.Permiss.Energ.Elet.</v>
          </cell>
        </row>
        <row r="39">
          <cell r="C39" t="str">
            <v xml:space="preserve">      Cota-Parte Contrib. Sindical</v>
          </cell>
        </row>
        <row r="40">
          <cell r="C40" t="str">
            <v>Tributos do Governo Estadual</v>
          </cell>
        </row>
        <row r="41">
          <cell r="C41" t="str">
            <v>ICMS</v>
          </cell>
        </row>
        <row r="42">
          <cell r="C42" t="str">
            <v>IPVA</v>
          </cell>
        </row>
        <row r="43">
          <cell r="C43" t="str">
            <v>ITCD</v>
          </cell>
        </row>
        <row r="44">
          <cell r="C44" t="str">
            <v>Contrib. Regime Próprio Previd. Est.</v>
          </cell>
        </row>
        <row r="45">
          <cell r="C45" t="str">
            <v>Outros Tributos Estaduais</v>
          </cell>
        </row>
        <row r="46">
          <cell r="C46" t="str">
            <v>Tributos do Governo Municipal</v>
          </cell>
        </row>
        <row r="47">
          <cell r="C47" t="str">
            <v>ISS</v>
          </cell>
        </row>
        <row r="48">
          <cell r="C48" t="str">
            <v>IPTU</v>
          </cell>
        </row>
        <row r="49">
          <cell r="C49" t="str">
            <v>ITBI</v>
          </cell>
        </row>
        <row r="50">
          <cell r="C50" t="str">
            <v>Contrib. Regime Próprio Previd. Mun.</v>
          </cell>
        </row>
        <row r="51">
          <cell r="C51" t="str">
            <v>Outros Tributos Municipais</v>
          </cell>
        </row>
      </sheetData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ONTE"/>
      <sheetName val="Tab_01"/>
      <sheetName val="Gr_01"/>
      <sheetName val="Tab_02"/>
      <sheetName val="Tab_03"/>
      <sheetName val="Tab_04"/>
      <sheetName val="Tab_05"/>
      <sheetName val="Tab_06"/>
      <sheetName val="Gr_02"/>
      <sheetName val="Gr_03"/>
      <sheetName val="Gr_04"/>
      <sheetName val="Gr_05"/>
      <sheetName val="Gr_06"/>
      <sheetName val="Gr_07"/>
      <sheetName val="Tab_07"/>
      <sheetName val="Tab_08"/>
      <sheetName val="Gr_08"/>
      <sheetName val="T00"/>
      <sheetName val="T01A"/>
      <sheetName val="T01B"/>
      <sheetName val="T01C"/>
      <sheetName val="T02"/>
      <sheetName val="INC00"/>
      <sheetName val="INC01A"/>
      <sheetName val="INC01B"/>
      <sheetName val="INC02A"/>
      <sheetName val="INC02B"/>
      <sheetName val="INC02C"/>
      <sheetName val="INC03"/>
      <sheetName val="Apoio1_FGTS"/>
      <sheetName val="OCDE_Histor"/>
      <sheetName val="DG"/>
      <sheetName val="Alter_metod"/>
      <sheetName val="Alter_Metodologicas"/>
      <sheetName val="Linhas Excluídas"/>
      <sheetName val="Nomes_Campo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/>
      <sheetData sheetId="18">
        <row r="6">
          <cell r="C6" t="str">
            <v>Total da Receita Tributária</v>
          </cell>
        </row>
        <row r="7">
          <cell r="C7" t="str">
            <v>Tributos do Governo Federal</v>
          </cell>
        </row>
        <row r="8">
          <cell r="C8" t="str">
            <v>Orçamento Fiscal</v>
          </cell>
        </row>
        <row r="9">
          <cell r="C9" t="str">
            <v xml:space="preserve">       Imposto de Renda</v>
          </cell>
        </row>
        <row r="10">
          <cell r="C10" t="str">
            <v xml:space="preserve">           Pessoas Físicas</v>
          </cell>
        </row>
        <row r="11">
          <cell r="C11" t="str">
            <v xml:space="preserve">           Pessoas Jurídicas</v>
          </cell>
        </row>
        <row r="12">
          <cell r="C12" t="str">
            <v xml:space="preserve">           Retido na Fonte</v>
          </cell>
        </row>
        <row r="13">
          <cell r="C13" t="str">
            <v xml:space="preserve">      Imposto sobre Produtos Industrializados</v>
          </cell>
        </row>
        <row r="14">
          <cell r="C14" t="str">
            <v xml:space="preserve">      Imposto sobre Operações Financeiras</v>
          </cell>
        </row>
        <row r="15">
          <cell r="C15" t="str">
            <v xml:space="preserve">      Impostos sobre o Comércio Exterior</v>
          </cell>
        </row>
        <row r="16">
          <cell r="C16" t="str">
            <v xml:space="preserve">      Taxas Federais</v>
          </cell>
        </row>
        <row r="17">
          <cell r="C17" t="str">
            <v xml:space="preserve">      Cota-Parte Ad Fr. Ren. Mar. Mercante</v>
          </cell>
        </row>
        <row r="18">
          <cell r="C18" t="str">
            <v xml:space="preserve">      Contrib. Custeio Pensões Militares</v>
          </cell>
        </row>
        <row r="19">
          <cell r="C19" t="str">
            <v xml:space="preserve">      Imposto Territorial Rural</v>
          </cell>
        </row>
        <row r="20">
          <cell r="C20" t="str">
            <v>Orçamento Seguridade Social</v>
          </cell>
        </row>
        <row r="21">
          <cell r="C21" t="str">
            <v xml:space="preserve">      Contribuição para a Previdência Social (1)</v>
          </cell>
        </row>
        <row r="22">
          <cell r="C22" t="str">
            <v xml:space="preserve">      Cofins</v>
          </cell>
        </row>
        <row r="23">
          <cell r="C23" t="str">
            <v xml:space="preserve">      Contribuição Social sobre o Lucro Líquido</v>
          </cell>
        </row>
        <row r="24">
          <cell r="C24" t="str">
            <v xml:space="preserve">      Contribuição para o PIS/Pasep</v>
          </cell>
        </row>
        <row r="25">
          <cell r="C25" t="str">
            <v xml:space="preserve">      Contrib. Seg. Soc. Servidor Público - CPSS</v>
          </cell>
        </row>
        <row r="26">
          <cell r="C26" t="str">
            <v xml:space="preserve">      Contrib. s/ Receita de Concursos e Progn.</v>
          </cell>
        </row>
        <row r="27">
          <cell r="C27" t="str">
            <v xml:space="preserve">      Contrib. Partic. Seguro DPVAT</v>
          </cell>
        </row>
        <row r="28">
          <cell r="C28" t="str">
            <v xml:space="preserve">      Contribuições Rurais</v>
          </cell>
        </row>
        <row r="29">
          <cell r="C29" t="str">
            <v>Demais</v>
          </cell>
        </row>
        <row r="30">
          <cell r="C30" t="str">
            <v xml:space="preserve">      Contribuição para o FGTS (2)</v>
          </cell>
        </row>
        <row r="31">
          <cell r="C31" t="str">
            <v xml:space="preserve">      Salário Educação</v>
          </cell>
        </row>
        <row r="32">
          <cell r="C32" t="str">
            <v xml:space="preserve">      Contribuições para o Sistema S</v>
          </cell>
        </row>
        <row r="33">
          <cell r="C33" t="str">
            <v xml:space="preserve">      Cide Combustíveis</v>
          </cell>
        </row>
        <row r="34">
          <cell r="C34" t="str">
            <v xml:space="preserve">      Cide Remessas</v>
          </cell>
        </row>
        <row r="35">
          <cell r="C35" t="str">
            <v xml:space="preserve">      Outras Contribuições Federais (3)</v>
          </cell>
        </row>
        <row r="36">
          <cell r="C36" t="str">
            <v xml:space="preserve">      Contr. s/ Rec. Empr. Telecomun.</v>
          </cell>
        </row>
        <row r="37">
          <cell r="C37" t="str">
            <v xml:space="preserve">      Dívida Ativa Outros Trib. e Contrib.</v>
          </cell>
        </row>
        <row r="38">
          <cell r="C38" t="str">
            <v xml:space="preserve">      Contrib. S/Rec.Concess.Permiss.Energ.Elet.</v>
          </cell>
        </row>
        <row r="39">
          <cell r="C39" t="str">
            <v xml:space="preserve">      Cota-Parte Contrib. Sindical</v>
          </cell>
        </row>
        <row r="40">
          <cell r="C40" t="str">
            <v>Tributos do Governo Estadual</v>
          </cell>
        </row>
        <row r="41">
          <cell r="C41" t="str">
            <v>ICMS</v>
          </cell>
        </row>
        <row r="42">
          <cell r="C42" t="str">
            <v>IPVA</v>
          </cell>
        </row>
        <row r="43">
          <cell r="C43" t="str">
            <v>ITCD</v>
          </cell>
        </row>
        <row r="44">
          <cell r="C44" t="str">
            <v>Contrib. Regime Próprio Previd. Est.</v>
          </cell>
        </row>
        <row r="45">
          <cell r="C45" t="str">
            <v>Outros Tributos Estaduais</v>
          </cell>
        </row>
        <row r="46">
          <cell r="C46" t="str">
            <v>Tributos do Governo Municipal</v>
          </cell>
        </row>
        <row r="47">
          <cell r="C47" t="str">
            <v>ISS</v>
          </cell>
        </row>
        <row r="48">
          <cell r="C48" t="str">
            <v>IPTU</v>
          </cell>
        </row>
        <row r="49">
          <cell r="C49" t="str">
            <v>ITBI</v>
          </cell>
        </row>
        <row r="50">
          <cell r="C50" t="str">
            <v>Contrib. Regime Próprio Previd. Mun.</v>
          </cell>
        </row>
        <row r="51">
          <cell r="C51" t="str">
            <v>Outros Tributos Municipais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D6" t="str">
            <v>Total da</v>
          </cell>
          <cell r="S6">
            <v>1924636.1510713357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B1:Q19"/>
  <sheetViews>
    <sheetView showGridLines="0" workbookViewId="0">
      <selection activeCell="B13" sqref="B13"/>
    </sheetView>
  </sheetViews>
  <sheetFormatPr defaultRowHeight="12" x14ac:dyDescent="0.2"/>
  <cols>
    <col min="1" max="1" width="3.7109375" style="19" customWidth="1"/>
    <col min="2" max="2" width="35.140625" style="19" bestFit="1" customWidth="1"/>
    <col min="3" max="4" width="13.140625" style="19" hidden="1" customWidth="1"/>
    <col min="5" max="5" width="9.140625" style="19" customWidth="1"/>
    <col min="6" max="16384" width="9.140625" style="19"/>
  </cols>
  <sheetData>
    <row r="1" spans="2:17" ht="12.75" x14ac:dyDescent="0.2">
      <c r="L1"/>
      <c r="M1"/>
      <c r="N1"/>
      <c r="O1"/>
      <c r="P1"/>
      <c r="Q1"/>
    </row>
    <row r="2" spans="2:17" ht="12.75" customHeight="1" x14ac:dyDescent="0.2">
      <c r="B2" s="502" t="s">
        <v>255</v>
      </c>
      <c r="C2" s="502"/>
      <c r="D2" s="502"/>
      <c r="E2" s="502"/>
      <c r="F2" s="502"/>
      <c r="L2"/>
      <c r="M2"/>
      <c r="N2"/>
      <c r="O2"/>
      <c r="P2"/>
      <c r="Q2"/>
    </row>
    <row r="3" spans="2:17" ht="25.5" customHeight="1" x14ac:dyDescent="0.2">
      <c r="B3" s="503" t="s">
        <v>298</v>
      </c>
      <c r="C3" s="503"/>
      <c r="D3" s="503"/>
      <c r="E3" s="503"/>
      <c r="F3" s="503"/>
      <c r="L3"/>
      <c r="M3"/>
      <c r="N3"/>
      <c r="O3"/>
      <c r="P3"/>
      <c r="Q3"/>
    </row>
    <row r="4" spans="2:17" ht="13.5" customHeight="1" thickBot="1" x14ac:dyDescent="0.25">
      <c r="B4" s="501" t="s">
        <v>201</v>
      </c>
      <c r="C4" s="501"/>
      <c r="D4" s="501"/>
      <c r="E4" s="501"/>
      <c r="F4" s="501"/>
      <c r="L4"/>
      <c r="M4"/>
      <c r="N4"/>
      <c r="O4"/>
      <c r="P4"/>
      <c r="Q4"/>
    </row>
    <row r="5" spans="2:17" ht="29.25" customHeight="1" thickBot="1" x14ac:dyDescent="0.25">
      <c r="B5" s="20" t="s">
        <v>200</v>
      </c>
      <c r="C5" s="21">
        <v>2013</v>
      </c>
      <c r="D5" s="21">
        <v>2017</v>
      </c>
      <c r="E5" s="21">
        <v>2018</v>
      </c>
      <c r="F5" s="21">
        <v>2019</v>
      </c>
      <c r="G5" s="472"/>
      <c r="L5"/>
      <c r="M5"/>
      <c r="N5"/>
      <c r="O5"/>
      <c r="P5"/>
      <c r="Q5"/>
    </row>
    <row r="6" spans="2:17" ht="23.25" customHeight="1" x14ac:dyDescent="0.2">
      <c r="B6" s="22" t="s">
        <v>199</v>
      </c>
      <c r="C6" s="23">
        <f>INC02B!P38/1000</f>
        <v>0</v>
      </c>
      <c r="D6" s="23" t="e">
        <f>#REF!/1000</f>
        <v>#REF!</v>
      </c>
      <c r="E6" s="23">
        <v>6889.1760835999903</v>
      </c>
      <c r="F6" s="23">
        <v>7256.9260000000004</v>
      </c>
      <c r="G6" s="472"/>
      <c r="H6" s="364"/>
      <c r="L6"/>
      <c r="M6"/>
      <c r="N6"/>
      <c r="O6"/>
      <c r="P6"/>
      <c r="Q6"/>
    </row>
    <row r="7" spans="2:17" ht="23.25" customHeight="1" thickBot="1" x14ac:dyDescent="0.25">
      <c r="B7" s="24" t="s">
        <v>198</v>
      </c>
      <c r="C7" s="25" t="e">
        <f>#REF!/1000</f>
        <v>#REF!</v>
      </c>
      <c r="D7" s="25" t="e">
        <f>#REF!/1000</f>
        <v>#REF!</v>
      </c>
      <c r="E7" s="25">
        <v>2291.4070816045073</v>
      </c>
      <c r="F7" s="25">
        <v>2408.3964951245348</v>
      </c>
      <c r="G7" s="472"/>
      <c r="H7" s="364"/>
      <c r="L7"/>
      <c r="M7"/>
      <c r="N7"/>
      <c r="O7"/>
      <c r="P7"/>
      <c r="Q7"/>
    </row>
    <row r="8" spans="2:17" ht="22.5" customHeight="1" thickBot="1" x14ac:dyDescent="0.25">
      <c r="B8" s="26" t="s">
        <v>197</v>
      </c>
      <c r="C8" s="27" t="e">
        <f>+C7/C6</f>
        <v>#REF!</v>
      </c>
      <c r="D8" s="27" t="e">
        <f>D7/D6</f>
        <v>#REF!</v>
      </c>
      <c r="E8" s="27">
        <v>0.33260974226791945</v>
      </c>
      <c r="F8" s="27">
        <v>0.33187557584637556</v>
      </c>
      <c r="G8" s="472"/>
      <c r="H8" s="365"/>
      <c r="L8"/>
      <c r="M8"/>
      <c r="N8"/>
      <c r="O8"/>
      <c r="P8"/>
      <c r="Q8"/>
    </row>
    <row r="9" spans="2:17" ht="15" x14ac:dyDescent="0.2">
      <c r="B9" s="28" t="s">
        <v>196</v>
      </c>
      <c r="C9" s="29"/>
      <c r="D9" s="29"/>
    </row>
    <row r="11" spans="2:17" ht="12.75" x14ac:dyDescent="0.2">
      <c r="B11"/>
      <c r="C11"/>
      <c r="D11"/>
      <c r="E11"/>
      <c r="F11"/>
      <c r="G11"/>
      <c r="H11"/>
      <c r="I11"/>
    </row>
    <row r="12" spans="2:17" ht="12.75" x14ac:dyDescent="0.2">
      <c r="B12"/>
      <c r="C12"/>
      <c r="D12"/>
      <c r="E12"/>
      <c r="F12"/>
      <c r="G12"/>
      <c r="H12"/>
      <c r="I12"/>
    </row>
    <row r="13" spans="2:17" ht="12.75" x14ac:dyDescent="0.2">
      <c r="B13"/>
      <c r="C13"/>
      <c r="D13"/>
      <c r="E13"/>
      <c r="F13"/>
      <c r="G13"/>
      <c r="H13"/>
      <c r="I13"/>
    </row>
    <row r="14" spans="2:17" ht="12.75" x14ac:dyDescent="0.2">
      <c r="B14"/>
      <c r="C14"/>
      <c r="D14"/>
      <c r="E14"/>
      <c r="F14"/>
      <c r="G14"/>
      <c r="H14"/>
      <c r="I14"/>
    </row>
    <row r="15" spans="2:17" ht="12.75" x14ac:dyDescent="0.2">
      <c r="B15"/>
      <c r="C15"/>
      <c r="D15"/>
      <c r="E15"/>
      <c r="F15"/>
      <c r="G15"/>
      <c r="H15"/>
      <c r="I15"/>
    </row>
    <row r="16" spans="2:17" ht="12.75" x14ac:dyDescent="0.2">
      <c r="B16"/>
      <c r="C16"/>
      <c r="D16"/>
      <c r="E16"/>
      <c r="F16"/>
      <c r="G16"/>
      <c r="H16"/>
      <c r="I16"/>
    </row>
    <row r="17" spans="2:9" ht="12.75" x14ac:dyDescent="0.2">
      <c r="B17"/>
      <c r="C17"/>
      <c r="D17"/>
      <c r="E17"/>
      <c r="F17"/>
      <c r="G17"/>
      <c r="H17"/>
      <c r="I17"/>
    </row>
    <row r="18" spans="2:9" ht="12.75" x14ac:dyDescent="0.2">
      <c r="B18"/>
      <c r="C18"/>
      <c r="D18"/>
      <c r="E18"/>
      <c r="F18"/>
      <c r="G18"/>
      <c r="H18"/>
      <c r="I18"/>
    </row>
    <row r="19" spans="2:9" ht="12.75" x14ac:dyDescent="0.2">
      <c r="B19"/>
      <c r="C19"/>
      <c r="D19"/>
      <c r="E19"/>
      <c r="F19"/>
      <c r="G19"/>
      <c r="H19"/>
      <c r="I19"/>
    </row>
  </sheetData>
  <mergeCells count="3">
    <mergeCell ref="B4:F4"/>
    <mergeCell ref="B2:F2"/>
    <mergeCell ref="B3:F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fitToPage="1"/>
  </sheetPr>
  <dimension ref="B1:AO102"/>
  <sheetViews>
    <sheetView showGridLines="0" topLeftCell="N35" zoomScaleNormal="100" workbookViewId="0">
      <selection activeCell="C41" sqref="C41"/>
    </sheetView>
  </sheetViews>
  <sheetFormatPr defaultColWidth="11.42578125" defaultRowHeight="11.25" x14ac:dyDescent="0.2"/>
  <cols>
    <col min="1" max="1" width="3.5703125" style="57" customWidth="1"/>
    <col min="2" max="2" width="2.5703125" style="188" customWidth="1"/>
    <col min="3" max="3" width="32.28515625" style="57" bestFit="1" customWidth="1"/>
    <col min="4" max="5" width="8.7109375" style="57" customWidth="1"/>
    <col min="6" max="7" width="10" style="57" customWidth="1"/>
    <col min="8" max="10" width="10.7109375" style="57" customWidth="1"/>
    <col min="11" max="11" width="10" style="57" customWidth="1"/>
    <col min="12" max="12" width="10.42578125" style="57" customWidth="1"/>
    <col min="13" max="21" width="10" style="57" customWidth="1"/>
    <col min="22" max="22" width="11.42578125" style="57"/>
    <col min="23" max="26" width="4.42578125" style="57" bestFit="1" customWidth="1"/>
    <col min="27" max="27" width="6.28515625" style="57" customWidth="1"/>
    <col min="28" max="34" width="4.42578125" style="57" bestFit="1" customWidth="1"/>
    <col min="35" max="35" width="4.7109375" style="57" customWidth="1"/>
    <col min="36" max="36" width="4.42578125" style="57" bestFit="1" customWidth="1"/>
    <col min="37" max="38" width="4.140625" style="57" customWidth="1"/>
    <col min="39" max="40" width="4.42578125" style="57" bestFit="1" customWidth="1"/>
    <col min="41" max="16384" width="11.42578125" style="57"/>
  </cols>
  <sheetData>
    <row r="1" spans="2:41" ht="15.75" customHeight="1" x14ac:dyDescent="0.2"/>
    <row r="2" spans="2:41" s="59" customFormat="1" ht="10.5" customHeight="1" x14ac:dyDescent="0.2">
      <c r="B2" s="556" t="s">
        <v>173</v>
      </c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</row>
    <row r="3" spans="2:41" s="59" customFormat="1" ht="12.75" customHeight="1" x14ac:dyDescent="0.2">
      <c r="B3" s="557" t="s">
        <v>320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2:41" s="62" customFormat="1" ht="21.75" customHeight="1" x14ac:dyDescent="0.2">
      <c r="B4" s="235"/>
      <c r="C4" s="236"/>
      <c r="D4" s="237"/>
      <c r="E4" s="237"/>
      <c r="F4" s="237"/>
      <c r="G4" s="237"/>
      <c r="H4" s="237"/>
      <c r="I4" s="237"/>
      <c r="J4" s="237"/>
      <c r="N4" s="368"/>
      <c r="O4" s="369"/>
      <c r="P4" s="368"/>
      <c r="Q4" s="369"/>
      <c r="R4" s="368"/>
      <c r="T4" s="368"/>
      <c r="U4" s="368" t="s">
        <v>1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2:41" s="59" customFormat="1" ht="12.75" x14ac:dyDescent="0.2">
      <c r="B5" s="181"/>
      <c r="C5" s="238" t="s">
        <v>172</v>
      </c>
      <c r="D5" s="239">
        <v>2002</v>
      </c>
      <c r="E5" s="239">
        <v>2003</v>
      </c>
      <c r="F5" s="239">
        <v>2004</v>
      </c>
      <c r="G5" s="239">
        <v>2005</v>
      </c>
      <c r="H5" s="239">
        <v>2006</v>
      </c>
      <c r="I5" s="239">
        <v>2007</v>
      </c>
      <c r="J5" s="239">
        <v>2008</v>
      </c>
      <c r="K5" s="239">
        <v>2009</v>
      </c>
      <c r="L5" s="239">
        <v>2010</v>
      </c>
      <c r="M5" s="239">
        <v>2011</v>
      </c>
      <c r="N5" s="239">
        <v>2012</v>
      </c>
      <c r="O5" s="239">
        <v>2013</v>
      </c>
      <c r="P5" s="239">
        <v>2014</v>
      </c>
      <c r="Q5" s="239">
        <v>2015</v>
      </c>
      <c r="R5" s="239">
        <v>2016</v>
      </c>
      <c r="S5" s="416">
        <v>2017</v>
      </c>
      <c r="T5" s="416">
        <v>2018</v>
      </c>
      <c r="U5" s="416">
        <v>2019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2:41" ht="15.75" customHeight="1" x14ac:dyDescent="0.2">
      <c r="B6" s="182"/>
      <c r="C6" s="182" t="str">
        <f>T00!C7</f>
        <v>Total da Receita Tributária</v>
      </c>
      <c r="D6" s="240">
        <v>477725.64373059612</v>
      </c>
      <c r="E6" s="240">
        <v>539229.73759129422</v>
      </c>
      <c r="F6" s="240">
        <v>633391.20372472308</v>
      </c>
      <c r="G6" s="240">
        <v>727944.25514386676</v>
      </c>
      <c r="H6" s="240">
        <v>802036.0370714888</v>
      </c>
      <c r="I6" s="240">
        <v>915110.20698455395</v>
      </c>
      <c r="J6" s="240">
        <v>1041894.0473415749</v>
      </c>
      <c r="K6" s="240">
        <v>1068717.0836593176</v>
      </c>
      <c r="L6" s="240">
        <v>1263144.541270592</v>
      </c>
      <c r="M6" s="240">
        <v>1459329.5803882647</v>
      </c>
      <c r="N6" s="240">
        <v>1570401.5297420642</v>
      </c>
      <c r="O6" s="240">
        <v>1735340.4025192575</v>
      </c>
      <c r="P6" s="240">
        <v>1840300.7862422885</v>
      </c>
      <c r="Q6" s="240">
        <v>1924636.1510713357</v>
      </c>
      <c r="R6" s="240">
        <v>2022237.3176554211</v>
      </c>
      <c r="S6" s="240">
        <v>2128612.8381497515</v>
      </c>
      <c r="T6" s="240">
        <v>2291407.0816045073</v>
      </c>
      <c r="U6" s="240">
        <v>2408396.4951245356</v>
      </c>
      <c r="V6" t="str">
        <f>IF(C6&lt;&gt;[1]T01A!C6,1,"")</f>
        <v/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2:41" ht="12.75" x14ac:dyDescent="0.2">
      <c r="B7" s="183"/>
      <c r="C7" s="184" t="str">
        <f>T00!C8</f>
        <v>Tributos do Governo Federal</v>
      </c>
      <c r="D7" s="241">
        <v>330496.82093800005</v>
      </c>
      <c r="E7" s="241">
        <v>369822.06516747992</v>
      </c>
      <c r="F7" s="241">
        <v>435190.68453193986</v>
      </c>
      <c r="G7" s="241">
        <v>506032.67781268992</v>
      </c>
      <c r="H7" s="241">
        <v>555022.71890064981</v>
      </c>
      <c r="I7" s="241">
        <v>640262.05079418002</v>
      </c>
      <c r="J7" s="241">
        <v>722749.41201403015</v>
      </c>
      <c r="K7" s="241">
        <v>739215.42518208607</v>
      </c>
      <c r="L7" s="241">
        <v>871744.44732248958</v>
      </c>
      <c r="M7" s="241">
        <v>1021174.6772000659</v>
      </c>
      <c r="N7" s="241">
        <v>1084316.0653565701</v>
      </c>
      <c r="O7" s="241">
        <v>1196172.0976857641</v>
      </c>
      <c r="P7" s="241">
        <v>1259897.7453107701</v>
      </c>
      <c r="Q7" s="241">
        <v>1314852.88972506</v>
      </c>
      <c r="R7" s="241">
        <v>1382952.8734229</v>
      </c>
      <c r="S7" s="241">
        <v>1448349.316342378</v>
      </c>
      <c r="T7" s="241">
        <v>1547402.4544794813</v>
      </c>
      <c r="U7" s="241">
        <v>1614740.4860360001</v>
      </c>
      <c r="V7" t="str">
        <f>IF(C7&lt;&gt;[1]T01A!C7,1,"")</f>
        <v/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2:41" s="244" customFormat="1" ht="15" customHeight="1" x14ac:dyDescent="0.2">
      <c r="B8" s="186"/>
      <c r="C8" s="242" t="str">
        <f>T00!C9</f>
        <v>Orçamento Fiscal</v>
      </c>
      <c r="D8" s="243">
        <v>117337.99357828</v>
      </c>
      <c r="E8" s="243">
        <v>125222.89388857</v>
      </c>
      <c r="F8" s="243">
        <v>140477.12901155005</v>
      </c>
      <c r="G8" s="243">
        <v>168242.72573754002</v>
      </c>
      <c r="H8" s="243">
        <v>184914.14664062986</v>
      </c>
      <c r="I8" s="243">
        <v>217613.43831486005</v>
      </c>
      <c r="J8" s="243">
        <v>275442.70736315998</v>
      </c>
      <c r="K8" s="243">
        <v>261612.26150749071</v>
      </c>
      <c r="L8" s="243">
        <v>307712.39721406577</v>
      </c>
      <c r="M8" s="243">
        <v>366485.94003134215</v>
      </c>
      <c r="N8" s="243">
        <v>381140.76383809996</v>
      </c>
      <c r="O8" s="243">
        <v>419599.76125199988</v>
      </c>
      <c r="P8" s="243">
        <v>446679.88594239001</v>
      </c>
      <c r="Q8" s="243">
        <v>475618.92205316987</v>
      </c>
      <c r="R8" s="243">
        <v>507061.20367495</v>
      </c>
      <c r="S8" s="243">
        <v>515557.34102546808</v>
      </c>
      <c r="T8" s="243">
        <v>562793.87931554124</v>
      </c>
      <c r="U8" s="243">
        <v>609202.76721507998</v>
      </c>
      <c r="V8" t="str">
        <f>IF(C8&lt;&gt;[1]T01A!C8,1,"")</f>
        <v/>
      </c>
      <c r="W8"/>
    </row>
    <row r="9" spans="2:41" ht="15" customHeight="1" x14ac:dyDescent="0.2">
      <c r="B9" s="186"/>
      <c r="C9" s="187" t="str">
        <f>T00!C10</f>
        <v xml:space="preserve">       Imposto de Renda</v>
      </c>
      <c r="D9" s="245">
        <v>83528.691118370014</v>
      </c>
      <c r="E9" s="245">
        <v>91220.071573099995</v>
      </c>
      <c r="F9" s="245">
        <v>100360.04591201009</v>
      </c>
      <c r="G9" s="245">
        <v>124062.79785219001</v>
      </c>
      <c r="H9" s="245">
        <v>135719.36643493993</v>
      </c>
      <c r="I9" s="245">
        <v>159759.45131450007</v>
      </c>
      <c r="J9" s="245">
        <v>193062.28445323996</v>
      </c>
      <c r="K9" s="246">
        <v>190977.59303201514</v>
      </c>
      <c r="L9" s="246">
        <v>212957.19947736771</v>
      </c>
      <c r="M9" s="246">
        <v>255609.53962159797</v>
      </c>
      <c r="N9" s="246">
        <v>265630.83517537994</v>
      </c>
      <c r="O9" s="246">
        <v>298874.1132042699</v>
      </c>
      <c r="P9" s="246">
        <v>319512.47229684005</v>
      </c>
      <c r="Q9" s="246">
        <v>341845.62247948989</v>
      </c>
      <c r="R9" s="246">
        <v>386367.34371473</v>
      </c>
      <c r="S9" s="246">
        <v>387626.20025465812</v>
      </c>
      <c r="T9" s="246">
        <v>415042.75985043123</v>
      </c>
      <c r="U9" s="246">
        <v>457562.78458618</v>
      </c>
      <c r="V9" t="str">
        <f>IF(C9&lt;&gt;[1]T01A!C9,1,"")</f>
        <v/>
      </c>
      <c r="W9"/>
    </row>
    <row r="10" spans="2:41" ht="15" customHeight="1" x14ac:dyDescent="0.2">
      <c r="B10" s="186"/>
      <c r="C10" s="60" t="str">
        <f>T00!C11</f>
        <v xml:space="preserve">           Pessoas Físicas</v>
      </c>
      <c r="D10" s="245">
        <v>4078.3191897800002</v>
      </c>
      <c r="E10" s="245">
        <v>4747.8199091300003</v>
      </c>
      <c r="F10" s="245">
        <v>5778.05300403</v>
      </c>
      <c r="G10" s="245">
        <v>6896.1521955099997</v>
      </c>
      <c r="H10" s="245">
        <v>7914.2766661100004</v>
      </c>
      <c r="I10" s="245">
        <v>12705.53124432</v>
      </c>
      <c r="J10" s="245">
        <v>13913.510329229999</v>
      </c>
      <c r="K10" s="246">
        <v>13625.1075291614</v>
      </c>
      <c r="L10" s="246">
        <v>16248.275038379101</v>
      </c>
      <c r="M10" s="246">
        <v>20515.444151374701</v>
      </c>
      <c r="N10" s="246">
        <v>22499.330262110001</v>
      </c>
      <c r="O10" s="246">
        <v>24188.330622900001</v>
      </c>
      <c r="P10" s="246">
        <v>25782.090302839999</v>
      </c>
      <c r="Q10" s="246">
        <v>27198.658802030001</v>
      </c>
      <c r="R10" s="246">
        <v>28284.49860771</v>
      </c>
      <c r="S10" s="246">
        <v>30504.244651460001</v>
      </c>
      <c r="T10" s="246">
        <v>32513.016757319998</v>
      </c>
      <c r="U10" s="246">
        <v>37699.798487100001</v>
      </c>
      <c r="V10" t="str">
        <f>IF(C10&lt;&gt;[1]T01A!C10,1,"")</f>
        <v/>
      </c>
      <c r="W10"/>
    </row>
    <row r="11" spans="2:41" ht="15" customHeight="1" x14ac:dyDescent="0.2">
      <c r="B11" s="186"/>
      <c r="C11" s="60" t="str">
        <f>T00!C12</f>
        <v xml:space="preserve">           Pessoas Jurídicas</v>
      </c>
      <c r="D11" s="245">
        <v>31536.716625410001</v>
      </c>
      <c r="E11" s="245">
        <v>30810.827259720001</v>
      </c>
      <c r="F11" s="245">
        <v>35223.73567288</v>
      </c>
      <c r="G11" s="245">
        <v>47454.673431560004</v>
      </c>
      <c r="H11" s="245">
        <v>51954.762158839992</v>
      </c>
      <c r="I11" s="245">
        <v>65766.945299810002</v>
      </c>
      <c r="J11" s="245">
        <v>78694.337153</v>
      </c>
      <c r="K11" s="246">
        <v>77343.231156040696</v>
      </c>
      <c r="L11" s="246">
        <v>82474.041880023709</v>
      </c>
      <c r="M11" s="246">
        <v>94957.600757602209</v>
      </c>
      <c r="N11" s="246">
        <v>92589.19690653999</v>
      </c>
      <c r="O11" s="246">
        <v>109316.36057608</v>
      </c>
      <c r="P11" s="246">
        <v>109019.96382074</v>
      </c>
      <c r="Q11" s="246">
        <v>104910.16847645999</v>
      </c>
      <c r="R11" s="246">
        <v>131180.66790398001</v>
      </c>
      <c r="S11" s="246">
        <v>113815.15032758001</v>
      </c>
      <c r="T11" s="246">
        <v>119062.91241566</v>
      </c>
      <c r="U11" s="246">
        <v>127130.33763976001</v>
      </c>
      <c r="V11" t="str">
        <f>IF(C11&lt;&gt;[1]T01A!C11,1,"")</f>
        <v/>
      </c>
      <c r="W11"/>
    </row>
    <row r="12" spans="2:41" ht="15" customHeight="1" x14ac:dyDescent="0.2">
      <c r="C12" s="60" t="str">
        <f>T00!C13</f>
        <v xml:space="preserve">           Retido na Fonte</v>
      </c>
      <c r="D12" s="245">
        <v>47913.655303180007</v>
      </c>
      <c r="E12" s="245">
        <v>55661.424404249999</v>
      </c>
      <c r="F12" s="245">
        <v>59358.257235100085</v>
      </c>
      <c r="G12" s="245">
        <v>69711.97222512</v>
      </c>
      <c r="H12" s="245">
        <v>75850.327609989938</v>
      </c>
      <c r="I12" s="245">
        <v>81286.97477037007</v>
      </c>
      <c r="J12" s="245">
        <v>100454.43697100996</v>
      </c>
      <c r="K12" s="246">
        <v>100009.25434681303</v>
      </c>
      <c r="L12" s="246">
        <v>114234.88255896491</v>
      </c>
      <c r="M12" s="246">
        <v>140136.49471262106</v>
      </c>
      <c r="N12" s="246">
        <v>150542.30800672993</v>
      </c>
      <c r="O12" s="246">
        <v>165369.42200528993</v>
      </c>
      <c r="P12" s="246">
        <v>184710.41817326006</v>
      </c>
      <c r="Q12" s="246">
        <v>209736.79520099988</v>
      </c>
      <c r="R12" s="246">
        <v>226902.17720304002</v>
      </c>
      <c r="S12" s="246">
        <v>243306.80527561813</v>
      </c>
      <c r="T12" s="246">
        <v>263466.83067745127</v>
      </c>
      <c r="U12" s="246">
        <v>292732.64845932001</v>
      </c>
      <c r="V12" t="str">
        <f>IF(C12&lt;&gt;[1]T01A!C12,1,"")</f>
        <v/>
      </c>
      <c r="W12"/>
    </row>
    <row r="13" spans="2:41" ht="15" customHeight="1" x14ac:dyDescent="0.2">
      <c r="B13" s="186"/>
      <c r="C13" s="60" t="str">
        <f>T00!C14</f>
        <v xml:space="preserve">      Imposto sobre Produtos Industrializados</v>
      </c>
      <c r="D13" s="245">
        <v>18486.119029029982</v>
      </c>
      <c r="E13" s="245">
        <v>17769.593106620021</v>
      </c>
      <c r="F13" s="245">
        <v>21066.367586099972</v>
      </c>
      <c r="G13" s="245">
        <v>24078.183216830002</v>
      </c>
      <c r="H13" s="245">
        <v>26863.241409299961</v>
      </c>
      <c r="I13" s="245">
        <v>31298.319005279998</v>
      </c>
      <c r="J13" s="245">
        <v>36730.180626430003</v>
      </c>
      <c r="K13" s="246">
        <v>27730.529190967729</v>
      </c>
      <c r="L13" s="246">
        <v>37293.717663764612</v>
      </c>
      <c r="M13" s="246">
        <v>41228.704852564886</v>
      </c>
      <c r="N13" s="246">
        <v>42655.832202500002</v>
      </c>
      <c r="O13" s="246">
        <v>42922.812735540007</v>
      </c>
      <c r="P13" s="246">
        <v>49201.54583452997</v>
      </c>
      <c r="Q13" s="246">
        <v>48048.708224779963</v>
      </c>
      <c r="R13" s="246">
        <v>41851.411652999996</v>
      </c>
      <c r="S13" s="246">
        <v>47041.4235109</v>
      </c>
      <c r="T13" s="246">
        <v>53985.349807509992</v>
      </c>
      <c r="U13" s="246">
        <v>52439.901666630001</v>
      </c>
      <c r="V13" t="str">
        <f>IF(C13&lt;&gt;[1]T01A!C13,1,"")</f>
        <v/>
      </c>
      <c r="W13"/>
    </row>
    <row r="14" spans="2:41" ht="15" customHeight="1" x14ac:dyDescent="0.2">
      <c r="B14" s="186"/>
      <c r="C14" s="60" t="str">
        <f>T00!C15</f>
        <v xml:space="preserve">      Imposto sobre Operações Financeiras</v>
      </c>
      <c r="D14" s="245">
        <v>3993.5268747599998</v>
      </c>
      <c r="E14" s="245">
        <v>4420.9334368199998</v>
      </c>
      <c r="F14" s="245">
        <v>5232.58637585</v>
      </c>
      <c r="G14" s="245">
        <v>5966.3648463500003</v>
      </c>
      <c r="H14" s="245">
        <v>6739.7833808300002</v>
      </c>
      <c r="I14" s="245">
        <v>7817.7418561000004</v>
      </c>
      <c r="J14" s="245">
        <v>20168.481478850001</v>
      </c>
      <c r="K14" s="246">
        <v>19235.096058545201</v>
      </c>
      <c r="L14" s="246">
        <v>26571.3240701256</v>
      </c>
      <c r="M14" s="246">
        <v>31998.910159125098</v>
      </c>
      <c r="N14" s="246">
        <v>31001.541765670001</v>
      </c>
      <c r="O14" s="246">
        <v>29417.363766530001</v>
      </c>
      <c r="P14" s="246">
        <v>29756.152120440001</v>
      </c>
      <c r="Q14" s="246">
        <v>34681.048804569997</v>
      </c>
      <c r="R14" s="246">
        <v>33644.721465490002</v>
      </c>
      <c r="S14" s="246">
        <v>34660.485801909999</v>
      </c>
      <c r="T14" s="246">
        <v>36615.142623449996</v>
      </c>
      <c r="U14" s="246">
        <v>40945.032707079998</v>
      </c>
      <c r="V14" t="str">
        <f>IF(C14&lt;&gt;[1]T01A!C14,1,"")</f>
        <v/>
      </c>
      <c r="W14"/>
    </row>
    <row r="15" spans="2:41" ht="15" customHeight="1" x14ac:dyDescent="0.2">
      <c r="B15" s="186"/>
      <c r="C15" s="60" t="str">
        <f>T00!C16</f>
        <v xml:space="preserve">      Impostos sobre o Comércio Exterior</v>
      </c>
      <c r="D15" s="245">
        <v>7956.6523940700008</v>
      </c>
      <c r="E15" s="245">
        <v>8130.6350790300003</v>
      </c>
      <c r="F15" s="245">
        <v>9216.9809103400003</v>
      </c>
      <c r="G15" s="245">
        <v>8942.6940941199991</v>
      </c>
      <c r="H15" s="245">
        <v>9859.60119786</v>
      </c>
      <c r="I15" s="245">
        <v>12217.928503289999</v>
      </c>
      <c r="J15" s="245">
        <v>17103.997250149998</v>
      </c>
      <c r="K15" s="246">
        <v>15904.489361829703</v>
      </c>
      <c r="L15" s="246">
        <v>21118.967165501323</v>
      </c>
      <c r="M15" s="246">
        <v>26762.650835732926</v>
      </c>
      <c r="N15" s="246">
        <v>31088.400171739999</v>
      </c>
      <c r="O15" s="246">
        <v>36973.799654809998</v>
      </c>
      <c r="P15" s="246">
        <v>36773.719680779999</v>
      </c>
      <c r="Q15" s="246">
        <v>38969.359133269994</v>
      </c>
      <c r="R15" s="246">
        <v>31447.614282120001</v>
      </c>
      <c r="S15" s="246">
        <v>32350.158855549998</v>
      </c>
      <c r="T15" s="246">
        <v>40704.096041889999</v>
      </c>
      <c r="U15" s="246">
        <v>42932.793020129997</v>
      </c>
      <c r="V15" t="str">
        <f>IF(C15&lt;&gt;[1]T01A!C15,1,"")</f>
        <v/>
      </c>
      <c r="W15"/>
    </row>
    <row r="16" spans="2:41" ht="15" customHeight="1" x14ac:dyDescent="0.2">
      <c r="B16" s="186"/>
      <c r="C16" s="60" t="str">
        <f>T00!C17</f>
        <v xml:space="preserve">      Taxas Federais</v>
      </c>
      <c r="D16" s="245">
        <v>1532.54086198</v>
      </c>
      <c r="E16" s="245">
        <v>1792.2465098</v>
      </c>
      <c r="F16" s="245">
        <v>2266.0876051599998</v>
      </c>
      <c r="G16" s="245">
        <v>2874.7208716099999</v>
      </c>
      <c r="H16" s="245">
        <v>3254.9200626299998</v>
      </c>
      <c r="I16" s="245">
        <v>3517.4368193199998</v>
      </c>
      <c r="J16" s="245">
        <v>4157.7645719900001</v>
      </c>
      <c r="K16" s="246">
        <v>4150.6282351199998</v>
      </c>
      <c r="L16" s="246">
        <v>5068.2935780999996</v>
      </c>
      <c r="M16" s="246">
        <v>5833.4185935699998</v>
      </c>
      <c r="N16" s="246">
        <v>5265.5039252300003</v>
      </c>
      <c r="O16" s="246">
        <v>5110.0784575799998</v>
      </c>
      <c r="P16" s="246">
        <v>4989.0948035800002</v>
      </c>
      <c r="Q16" s="246">
        <v>5314.5956677900003</v>
      </c>
      <c r="R16" s="246">
        <v>6952.8978263500003</v>
      </c>
      <c r="S16" s="246">
        <v>6401.1659018599994</v>
      </c>
      <c r="T16" s="246">
        <v>7651.8040985300013</v>
      </c>
      <c r="U16" s="246">
        <v>6611.4719778199997</v>
      </c>
      <c r="V16" t="str">
        <f>IF(C16&lt;&gt;[1]T01A!C16,1,"")</f>
        <v/>
      </c>
      <c r="W16"/>
    </row>
    <row r="17" spans="2:23" ht="15" customHeight="1" x14ac:dyDescent="0.2">
      <c r="B17" s="186"/>
      <c r="C17" s="60" t="str">
        <f>T00!C18</f>
        <v xml:space="preserve">      Cota-Parte Ad Fr. Ren. Mar. Mercante</v>
      </c>
      <c r="D17" s="245">
        <v>654.69486257999995</v>
      </c>
      <c r="E17" s="245">
        <v>689.18425116000003</v>
      </c>
      <c r="F17" s="245">
        <v>1075.64026203</v>
      </c>
      <c r="G17" s="245">
        <v>983.58108644000004</v>
      </c>
      <c r="H17" s="245">
        <v>910.48721172</v>
      </c>
      <c r="I17" s="245">
        <v>1380.92668899</v>
      </c>
      <c r="J17" s="245">
        <v>2305.04206415</v>
      </c>
      <c r="K17" s="246">
        <v>1511.4738356</v>
      </c>
      <c r="L17" s="246">
        <v>2348.8514229000002</v>
      </c>
      <c r="M17" s="246">
        <v>2456.5643169999998</v>
      </c>
      <c r="N17" s="246">
        <v>2883.1382656400001</v>
      </c>
      <c r="O17" s="246">
        <v>3366.9063731900001</v>
      </c>
      <c r="P17" s="246">
        <v>3203.5414741599998</v>
      </c>
      <c r="Q17" s="246">
        <v>3004.8334032299999</v>
      </c>
      <c r="R17" s="246">
        <v>2741.2885122500002</v>
      </c>
      <c r="S17" s="246">
        <v>2861.9556017199998</v>
      </c>
      <c r="T17" s="246">
        <v>3721.55728503</v>
      </c>
      <c r="U17" s="246">
        <v>3230.7710276399998</v>
      </c>
      <c r="V17" t="str">
        <f>IF(C17&lt;&gt;[1]T01A!C17,1,"")</f>
        <v/>
      </c>
      <c r="W17"/>
    </row>
    <row r="18" spans="2:23" ht="15" customHeight="1" x14ac:dyDescent="0.2">
      <c r="B18" s="186"/>
      <c r="C18" s="60" t="str">
        <f>T00!C19</f>
        <v xml:space="preserve">      Contrib. Custeio Pensões Militares</v>
      </c>
      <c r="D18" s="245">
        <v>995.17792424000004</v>
      </c>
      <c r="E18" s="245">
        <v>967.14115417000005</v>
      </c>
      <c r="F18" s="245">
        <v>1016.08399925</v>
      </c>
      <c r="G18" s="245">
        <v>1061.4249204</v>
      </c>
      <c r="H18" s="245">
        <v>1276.45525821</v>
      </c>
      <c r="I18" s="245">
        <v>1304.28263657</v>
      </c>
      <c r="J18" s="245">
        <v>1512.8570147800001</v>
      </c>
      <c r="K18" s="246">
        <v>1681.2607184399999</v>
      </c>
      <c r="L18" s="246">
        <v>1869.0209691</v>
      </c>
      <c r="M18" s="246">
        <v>2025.4410067199999</v>
      </c>
      <c r="N18" s="246">
        <v>2001.2114203599999</v>
      </c>
      <c r="O18" s="246">
        <v>2170.7139497500002</v>
      </c>
      <c r="P18" s="246">
        <v>2343.2396134199998</v>
      </c>
      <c r="Q18" s="246">
        <v>2649.7825812000001</v>
      </c>
      <c r="R18" s="246">
        <v>2929.5101659100001</v>
      </c>
      <c r="S18" s="246">
        <v>3342.7529707499998</v>
      </c>
      <c r="T18" s="246">
        <v>3654.3468462800001</v>
      </c>
      <c r="U18" s="246">
        <v>3850.2736237499998</v>
      </c>
      <c r="V18" t="str">
        <f>IF(C18&lt;&gt;[1]T01A!C18,1,"")</f>
        <v/>
      </c>
      <c r="W18"/>
    </row>
    <row r="19" spans="2:23" ht="15" customHeight="1" x14ac:dyDescent="0.2">
      <c r="B19" s="186"/>
      <c r="C19" s="60" t="str">
        <f>T00!C20</f>
        <v xml:space="preserve">      Imposto Territorial Rural</v>
      </c>
      <c r="D19" s="245">
        <v>190.59051324999999</v>
      </c>
      <c r="E19" s="245">
        <v>233.08877787</v>
      </c>
      <c r="F19" s="245">
        <v>243.33636081</v>
      </c>
      <c r="G19" s="245">
        <v>272.95884960000001</v>
      </c>
      <c r="H19" s="245">
        <v>290.29168514000003</v>
      </c>
      <c r="I19" s="245">
        <v>317.35149080999997</v>
      </c>
      <c r="J19" s="245">
        <v>402.09990356999998</v>
      </c>
      <c r="K19" s="246">
        <v>421.19107497294198</v>
      </c>
      <c r="L19" s="246">
        <v>485.02286720654803</v>
      </c>
      <c r="M19" s="246">
        <v>570.71064503124398</v>
      </c>
      <c r="N19" s="246">
        <v>614.30091158000005</v>
      </c>
      <c r="O19" s="246">
        <v>763.97311033000005</v>
      </c>
      <c r="P19" s="246">
        <v>900.12011863999999</v>
      </c>
      <c r="Q19" s="246">
        <v>1104.9717588399999</v>
      </c>
      <c r="R19" s="246">
        <v>1126.4160551</v>
      </c>
      <c r="S19" s="246">
        <v>1273.1981281199999</v>
      </c>
      <c r="T19" s="246">
        <v>1418.8227624199999</v>
      </c>
      <c r="U19" s="246">
        <v>1629.7386058499999</v>
      </c>
      <c r="V19" t="str">
        <f>IF(C19&lt;&gt;[1]T01A!C19,1,"")</f>
        <v/>
      </c>
      <c r="W19"/>
    </row>
    <row r="20" spans="2:23" ht="15" customHeight="1" x14ac:dyDescent="0.2">
      <c r="B20" s="186"/>
      <c r="C20" s="247" t="str">
        <f>T00!C21</f>
        <v>Orçamento Seguridade Social</v>
      </c>
      <c r="D20" s="243">
        <v>152100.19034814002</v>
      </c>
      <c r="E20" s="243">
        <v>176541.60965686999</v>
      </c>
      <c r="F20" s="243">
        <v>219020.74922986</v>
      </c>
      <c r="G20" s="243">
        <v>253059.44546872002</v>
      </c>
      <c r="H20" s="243">
        <v>275885.13464556</v>
      </c>
      <c r="I20" s="243">
        <v>316326.55673235003</v>
      </c>
      <c r="J20" s="243">
        <v>371108.00115763006</v>
      </c>
      <c r="K20" s="243">
        <v>394668.30209127441</v>
      </c>
      <c r="L20" s="243">
        <v>466119.71309505339</v>
      </c>
      <c r="M20" s="243">
        <v>540497.28373870393</v>
      </c>
      <c r="N20" s="243">
        <v>580390.63502455014</v>
      </c>
      <c r="O20" s="243">
        <v>638714.92028605996</v>
      </c>
      <c r="P20" s="243">
        <v>660695.54155376006</v>
      </c>
      <c r="Q20" s="243">
        <v>672636.79662161996</v>
      </c>
      <c r="R20" s="243">
        <v>698957.57964649994</v>
      </c>
      <c r="S20" s="243">
        <v>750651.90624521999</v>
      </c>
      <c r="T20" s="243">
        <v>802114.33120974002</v>
      </c>
      <c r="U20" s="243">
        <v>816618.22090634028</v>
      </c>
      <c r="V20" t="str">
        <f>IF(C20&lt;&gt;[1]T01A!C20,1,"")</f>
        <v/>
      </c>
      <c r="W20"/>
    </row>
    <row r="21" spans="2:23" ht="15" customHeight="1" x14ac:dyDescent="0.2">
      <c r="B21" s="186"/>
      <c r="C21" s="60" t="str">
        <f>T00!C22</f>
        <v xml:space="preserve">      Contribuição para a Previdência Social (1)</v>
      </c>
      <c r="D21" s="245">
        <v>69965.058347790007</v>
      </c>
      <c r="E21" s="245">
        <v>79687.359535369993</v>
      </c>
      <c r="F21" s="245">
        <v>93614.868948480012</v>
      </c>
      <c r="G21" s="245">
        <v>106948.12091376001</v>
      </c>
      <c r="H21" s="245">
        <v>121372.86557638001</v>
      </c>
      <c r="I21" s="245">
        <v>138370.37439976001</v>
      </c>
      <c r="J21" s="245">
        <v>159601.16647318</v>
      </c>
      <c r="K21" s="246">
        <v>179400.57615067001</v>
      </c>
      <c r="L21" s="246">
        <v>211836.14415442001</v>
      </c>
      <c r="M21" s="246">
        <v>244526.62045044001</v>
      </c>
      <c r="N21" s="246">
        <v>272685.42321531998</v>
      </c>
      <c r="O21" s="246">
        <v>296261.32476346003</v>
      </c>
      <c r="P21" s="246">
        <v>316375.50640134001</v>
      </c>
      <c r="Q21" s="246">
        <v>321698.019103</v>
      </c>
      <c r="R21" s="246">
        <v>336328.16027558001</v>
      </c>
      <c r="S21" s="246">
        <v>355517.69272219006</v>
      </c>
      <c r="T21" s="246">
        <v>374412.91658369004</v>
      </c>
      <c r="U21" s="246">
        <v>396321.1848524402</v>
      </c>
      <c r="V21" t="str">
        <f>IF(C21&lt;&gt;[1]T01A!C21,1,"")</f>
        <v/>
      </c>
      <c r="W21"/>
    </row>
    <row r="22" spans="2:23" s="244" customFormat="1" ht="15" customHeight="1" x14ac:dyDescent="0.2">
      <c r="B22" s="186"/>
      <c r="C22" s="60" t="str">
        <f>T00!C23</f>
        <v xml:space="preserve">      Cofins</v>
      </c>
      <c r="D22" s="245">
        <v>50997.471703709998</v>
      </c>
      <c r="E22" s="245">
        <v>58086.513164069998</v>
      </c>
      <c r="F22" s="245">
        <v>77402.346734859995</v>
      </c>
      <c r="G22" s="245">
        <v>86677.540161140001</v>
      </c>
      <c r="H22" s="245">
        <v>89302.608820839989</v>
      </c>
      <c r="I22" s="245">
        <v>100946.4177637</v>
      </c>
      <c r="J22" s="245">
        <v>118716.72553831</v>
      </c>
      <c r="K22" s="246">
        <v>117084.29840245799</v>
      </c>
      <c r="L22" s="246">
        <v>140938.73251959</v>
      </c>
      <c r="M22" s="246">
        <v>164981.96676945401</v>
      </c>
      <c r="N22" s="246">
        <v>175008.17503131001</v>
      </c>
      <c r="O22" s="246">
        <v>197545.45191569001</v>
      </c>
      <c r="P22" s="246">
        <v>194696.28558818001</v>
      </c>
      <c r="Q22" s="246">
        <v>199876.00025542002</v>
      </c>
      <c r="R22" s="246">
        <v>201517.27768101002</v>
      </c>
      <c r="S22" s="246">
        <v>221669.85452379001</v>
      </c>
      <c r="T22" s="246">
        <v>244286.93334846004</v>
      </c>
      <c r="U22" s="246">
        <v>237371.88993586999</v>
      </c>
      <c r="V22" t="str">
        <f>IF(C22&lt;&gt;[1]T01A!C22,1,"")</f>
        <v/>
      </c>
      <c r="W22"/>
    </row>
    <row r="23" spans="2:23" ht="15" customHeight="1" x14ac:dyDescent="0.2">
      <c r="C23" s="60" t="str">
        <f>T00!C24</f>
        <v xml:space="preserve">      Contribuição Social sobre o Lucro Líquido</v>
      </c>
      <c r="D23" s="245">
        <v>12428.22029734</v>
      </c>
      <c r="E23" s="245">
        <v>15701.39744692</v>
      </c>
      <c r="F23" s="245">
        <v>19339.91432892</v>
      </c>
      <c r="G23" s="245">
        <v>25000.64977851</v>
      </c>
      <c r="H23" s="245">
        <v>26639.91080424</v>
      </c>
      <c r="I23" s="245">
        <v>33294.668681969997</v>
      </c>
      <c r="J23" s="245">
        <v>41784.216774870001</v>
      </c>
      <c r="K23" s="246">
        <v>43423.7585465788</v>
      </c>
      <c r="L23" s="246">
        <v>45780.466946379107</v>
      </c>
      <c r="M23" s="246">
        <v>58694.387866472302</v>
      </c>
      <c r="N23" s="246">
        <v>55834.248711699998</v>
      </c>
      <c r="O23" s="246">
        <v>61686.57588412</v>
      </c>
      <c r="P23" s="246">
        <v>62331.828863659997</v>
      </c>
      <c r="Q23" s="246">
        <v>59146.889511419999</v>
      </c>
      <c r="R23" s="246">
        <v>66759.990913999995</v>
      </c>
      <c r="S23" s="246">
        <v>70686.226449740003</v>
      </c>
      <c r="T23" s="246">
        <v>75750.738838909994</v>
      </c>
      <c r="U23" s="246">
        <v>80374.308856739997</v>
      </c>
      <c r="V23" t="str">
        <f>IF(C23&lt;&gt;[1]T01A!C23,1,"")</f>
        <v/>
      </c>
      <c r="W23"/>
    </row>
    <row r="24" spans="2:23" ht="15" customHeight="1" x14ac:dyDescent="0.2">
      <c r="C24" s="60" t="str">
        <f>T00!C25</f>
        <v xml:space="preserve">      Contribuição para o PIS/Pasep</v>
      </c>
      <c r="D24" s="245">
        <v>12516.643089370002</v>
      </c>
      <c r="E24" s="245">
        <v>16614.67041404</v>
      </c>
      <c r="F24" s="245">
        <v>19321.13774418</v>
      </c>
      <c r="G24" s="245">
        <v>21340.440591810002</v>
      </c>
      <c r="H24" s="245">
        <v>23460.651129549999</v>
      </c>
      <c r="I24" s="245">
        <v>25862.125195630004</v>
      </c>
      <c r="J24" s="245">
        <v>30410.193094149996</v>
      </c>
      <c r="K24" s="246">
        <v>30989.913348977498</v>
      </c>
      <c r="L24" s="246">
        <v>40593.6385365842</v>
      </c>
      <c r="M24" s="246">
        <v>42902.395916187597</v>
      </c>
      <c r="N24" s="246">
        <v>46486.151076379996</v>
      </c>
      <c r="O24" s="246">
        <v>50519.561795829999</v>
      </c>
      <c r="P24" s="246">
        <v>51441.217044000048</v>
      </c>
      <c r="Q24" s="246">
        <v>52589.860444130027</v>
      </c>
      <c r="R24" s="246">
        <v>54823.30558652</v>
      </c>
      <c r="S24" s="246">
        <v>60775.3369026</v>
      </c>
      <c r="T24" s="246">
        <v>66526.775928189993</v>
      </c>
      <c r="U24" s="246">
        <v>64016.415387239998</v>
      </c>
      <c r="V24" t="str">
        <f>IF(C24&lt;&gt;[1]T01A!C24,1,"")</f>
        <v/>
      </c>
      <c r="W24"/>
    </row>
    <row r="25" spans="2:23" ht="15" customHeight="1" x14ac:dyDescent="0.2">
      <c r="B25" s="186"/>
      <c r="C25" s="60" t="str">
        <f>T00!C26</f>
        <v xml:space="preserve">      Contrib. Seg. Soc. Servidor Público - CPSS</v>
      </c>
      <c r="D25" s="245">
        <v>4369.0061133600002</v>
      </c>
      <c r="E25" s="245">
        <v>4313.6922626100004</v>
      </c>
      <c r="F25" s="245">
        <v>6906.4626592200002</v>
      </c>
      <c r="G25" s="245">
        <v>10435.14219146</v>
      </c>
      <c r="H25" s="245">
        <v>11996.344427010001</v>
      </c>
      <c r="I25" s="245">
        <v>13912.09492141</v>
      </c>
      <c r="J25" s="245">
        <v>16068.45582614</v>
      </c>
      <c r="K25" s="246">
        <v>18510.84251038</v>
      </c>
      <c r="L25" s="246">
        <v>20807.681025600003</v>
      </c>
      <c r="M25" s="246">
        <v>22495.592371890001</v>
      </c>
      <c r="N25" s="246">
        <v>22854.343179119998</v>
      </c>
      <c r="O25" s="246">
        <v>24386.328350039999</v>
      </c>
      <c r="P25" s="246">
        <v>26808.874356779997</v>
      </c>
      <c r="Q25" s="246">
        <v>29339.604331449998</v>
      </c>
      <c r="R25" s="246">
        <v>30691.15692945</v>
      </c>
      <c r="S25" s="246">
        <v>33773.183097780005</v>
      </c>
      <c r="T25" s="246">
        <v>33592.266344119998</v>
      </c>
      <c r="U25" s="246">
        <v>33290.310021409998</v>
      </c>
      <c r="V25" t="str">
        <f>IF(C25&lt;&gt;[1]T01A!C25,1,"")</f>
        <v/>
      </c>
      <c r="W25"/>
    </row>
    <row r="26" spans="2:23" ht="15" customHeight="1" x14ac:dyDescent="0.2">
      <c r="B26" s="186"/>
      <c r="C26" s="60" t="str">
        <f>T00!C27</f>
        <v xml:space="preserve">      Contrib. s/ Receita de Concursos e Progn.</v>
      </c>
      <c r="D26" s="245">
        <v>1053.6806337600001</v>
      </c>
      <c r="E26" s="245">
        <v>1276.9804080399999</v>
      </c>
      <c r="F26" s="245">
        <v>1521.30260604</v>
      </c>
      <c r="G26" s="245">
        <v>1564.2756601900001</v>
      </c>
      <c r="H26" s="245">
        <v>1532.9604955699999</v>
      </c>
      <c r="I26" s="245">
        <v>1890.9381737000001</v>
      </c>
      <c r="J26" s="245">
        <v>2048.5475555500002</v>
      </c>
      <c r="K26" s="245">
        <v>2497.3536804</v>
      </c>
      <c r="L26" s="245">
        <v>3147.40848426</v>
      </c>
      <c r="M26" s="245">
        <v>3413.9271685899998</v>
      </c>
      <c r="N26" s="245">
        <v>3763.5599122600001</v>
      </c>
      <c r="O26" s="245">
        <v>4054.9253720000002</v>
      </c>
      <c r="P26" s="245">
        <v>4768.7770518300003</v>
      </c>
      <c r="Q26" s="245">
        <v>5422.1268972600001</v>
      </c>
      <c r="R26" s="245">
        <v>4254.2693331800001</v>
      </c>
      <c r="S26" s="245">
        <v>4573.9082169400008</v>
      </c>
      <c r="T26" s="246">
        <v>4561.7348441899994</v>
      </c>
      <c r="U26" s="246">
        <v>2802.4525563100001</v>
      </c>
      <c r="V26" t="str">
        <f>IF(C26&lt;&gt;[1]T01A!C26,1,"")</f>
        <v/>
      </c>
      <c r="W26"/>
    </row>
    <row r="27" spans="2:23" ht="15" customHeight="1" x14ac:dyDescent="0.2">
      <c r="C27" s="60" t="str">
        <f>T00!C28</f>
        <v xml:space="preserve">      Contrib. Partic. Seguro DPVAT</v>
      </c>
      <c r="D27" s="245">
        <v>694.35106655000004</v>
      </c>
      <c r="E27" s="245">
        <v>772.03171908000002</v>
      </c>
      <c r="F27" s="245">
        <v>799.06693116999998</v>
      </c>
      <c r="G27" s="245">
        <v>994.58098998000003</v>
      </c>
      <c r="H27" s="245">
        <v>1450.3115641500001</v>
      </c>
      <c r="I27" s="245">
        <v>1895.7124524400001</v>
      </c>
      <c r="J27" s="245">
        <v>2306.8245796599999</v>
      </c>
      <c r="K27" s="245">
        <v>2596.5941524199998</v>
      </c>
      <c r="L27" s="245">
        <v>2830.4272911899998</v>
      </c>
      <c r="M27" s="245">
        <v>3268.8632685100001</v>
      </c>
      <c r="N27" s="245">
        <v>3518.1787408099999</v>
      </c>
      <c r="O27" s="245">
        <v>3987.89484855</v>
      </c>
      <c r="P27" s="245">
        <v>3968.8985517400001</v>
      </c>
      <c r="Q27" s="245">
        <v>4241.7013404400004</v>
      </c>
      <c r="R27" s="245">
        <v>4242.8251201399999</v>
      </c>
      <c r="S27" s="245">
        <v>3301.5177873600001</v>
      </c>
      <c r="T27" s="246">
        <v>2312.2301149199998</v>
      </c>
      <c r="U27" s="246">
        <v>1027.2310500900001</v>
      </c>
      <c r="V27" t="str">
        <f>IF(C27&lt;&gt;[1]T01A!C27,1,"")</f>
        <v/>
      </c>
      <c r="W27"/>
    </row>
    <row r="28" spans="2:23" ht="15" customHeight="1" x14ac:dyDescent="0.2">
      <c r="B28" s="186"/>
      <c r="C28" s="61" t="str">
        <f>T00!C29</f>
        <v xml:space="preserve">      Contribuições Rurais</v>
      </c>
      <c r="D28" s="245">
        <v>75.759096260000007</v>
      </c>
      <c r="E28" s="245">
        <v>88.964706739999997</v>
      </c>
      <c r="F28" s="245">
        <v>115.64927699</v>
      </c>
      <c r="G28" s="245">
        <v>98.695181869999999</v>
      </c>
      <c r="H28" s="245">
        <v>129.48182782000001</v>
      </c>
      <c r="I28" s="245">
        <v>154.22514373999999</v>
      </c>
      <c r="J28" s="245">
        <v>171.87131577</v>
      </c>
      <c r="K28" s="245">
        <v>164.96529939000001</v>
      </c>
      <c r="L28" s="245">
        <v>185.21413702999999</v>
      </c>
      <c r="M28" s="245">
        <v>213.52992716</v>
      </c>
      <c r="N28" s="245">
        <v>240.55515765000001</v>
      </c>
      <c r="O28" s="245">
        <v>272.85735636999999</v>
      </c>
      <c r="P28" s="245">
        <v>304.15369622999998</v>
      </c>
      <c r="Q28" s="245">
        <v>322.59473850000001</v>
      </c>
      <c r="R28" s="245">
        <v>340.59380661999995</v>
      </c>
      <c r="S28" s="245">
        <v>354.18654481999999</v>
      </c>
      <c r="T28" s="246">
        <v>670.73520726000015</v>
      </c>
      <c r="U28" s="246">
        <v>1414.4282462399999</v>
      </c>
      <c r="V28" t="str">
        <f>IF(C28&lt;&gt;[1]T01A!C28,1,"")</f>
        <v/>
      </c>
      <c r="W28"/>
    </row>
    <row r="29" spans="2:23" ht="12.75" x14ac:dyDescent="0.2">
      <c r="B29" s="186"/>
      <c r="C29" s="247" t="str">
        <f>T00!C30</f>
        <v>Demais</v>
      </c>
      <c r="D29" s="243">
        <v>61058.637011579973</v>
      </c>
      <c r="E29" s="243">
        <v>68057.561622039953</v>
      </c>
      <c r="F29" s="243">
        <v>75692.806290529828</v>
      </c>
      <c r="G29" s="243">
        <v>84730.506606429874</v>
      </c>
      <c r="H29" s="243">
        <v>94223.437614459996</v>
      </c>
      <c r="I29" s="243">
        <v>106322.05574697001</v>
      </c>
      <c r="J29" s="243">
        <v>76198.703493239998</v>
      </c>
      <c r="K29" s="243">
        <v>82934.861583321035</v>
      </c>
      <c r="L29" s="243">
        <v>97912.337013370518</v>
      </c>
      <c r="M29" s="243">
        <v>114191.45343001983</v>
      </c>
      <c r="N29" s="243">
        <v>122784.66649392001</v>
      </c>
      <c r="O29" s="243">
        <v>137857.41614770412</v>
      </c>
      <c r="P29" s="243">
        <v>152522.31781461998</v>
      </c>
      <c r="Q29" s="243">
        <v>166597.17105027</v>
      </c>
      <c r="R29" s="243">
        <v>176934.09010144998</v>
      </c>
      <c r="S29" s="243">
        <v>182140.06907169</v>
      </c>
      <c r="T29" s="243">
        <v>182494.24395420001</v>
      </c>
      <c r="U29" s="243">
        <v>188919.49791457999</v>
      </c>
      <c r="V29" t="str">
        <f>IF(C29&lt;&gt;[1]T01A!C29,1,"")</f>
        <v/>
      </c>
      <c r="W29"/>
    </row>
    <row r="30" spans="2:23" ht="15" customHeight="1" x14ac:dyDescent="0.2">
      <c r="B30" s="186"/>
      <c r="C30" s="61" t="str">
        <f>T00!C31</f>
        <v xml:space="preserve">      Contribuição para o FGTS (2)</v>
      </c>
      <c r="D30" s="245">
        <v>23847.752756090002</v>
      </c>
      <c r="E30" s="245">
        <v>26974.226242000001</v>
      </c>
      <c r="F30" s="245">
        <v>29821.351145100001</v>
      </c>
      <c r="G30" s="245">
        <v>35131.937707570003</v>
      </c>
      <c r="H30" s="245">
        <v>39336.728150559997</v>
      </c>
      <c r="I30" s="245">
        <v>43601.495788569999</v>
      </c>
      <c r="J30" s="245">
        <v>50517.60400598</v>
      </c>
      <c r="K30" s="245">
        <v>57183.492908040003</v>
      </c>
      <c r="L30" s="245">
        <v>64270.625875279999</v>
      </c>
      <c r="M30" s="245">
        <v>74978.801530669996</v>
      </c>
      <c r="N30" s="245">
        <v>85812.647514829994</v>
      </c>
      <c r="O30" s="245">
        <v>98044.565241239994</v>
      </c>
      <c r="P30" s="245">
        <v>108781.71669630001</v>
      </c>
      <c r="Q30" s="245">
        <v>118322.53768891</v>
      </c>
      <c r="R30" s="245">
        <v>124713.4497957</v>
      </c>
      <c r="S30" s="245">
        <v>128743.00204312001</v>
      </c>
      <c r="T30" s="245">
        <v>125907.9944731</v>
      </c>
      <c r="U30" s="246">
        <v>134006.552532</v>
      </c>
      <c r="V30" t="str">
        <f>IF(C30&lt;&gt;[1]T01A!C30,1,"")</f>
        <v/>
      </c>
      <c r="W30"/>
    </row>
    <row r="31" spans="2:23" ht="15" customHeight="1" x14ac:dyDescent="0.2">
      <c r="B31" s="186"/>
      <c r="C31" s="61" t="str">
        <f>T00!C32</f>
        <v xml:space="preserve">      Salário Educação</v>
      </c>
      <c r="D31" s="245">
        <v>3607.6755282700001</v>
      </c>
      <c r="E31" s="245">
        <v>3983.63101934</v>
      </c>
      <c r="F31" s="245">
        <v>4802.3867706000001</v>
      </c>
      <c r="G31" s="245">
        <v>5761.6498074199999</v>
      </c>
      <c r="H31" s="245">
        <v>6925.9574677600003</v>
      </c>
      <c r="I31" s="245">
        <v>7088.5505478499999</v>
      </c>
      <c r="J31" s="245">
        <v>8776.3622793400009</v>
      </c>
      <c r="K31" s="245">
        <v>9588.9328645200003</v>
      </c>
      <c r="L31" s="245">
        <v>11049.199077040001</v>
      </c>
      <c r="M31" s="245">
        <v>13115.38198262</v>
      </c>
      <c r="N31" s="245">
        <v>14774.508959999999</v>
      </c>
      <c r="O31" s="245">
        <v>16560.529686530001</v>
      </c>
      <c r="P31" s="245">
        <v>18410.69467194</v>
      </c>
      <c r="Q31" s="245">
        <v>19038.91452382</v>
      </c>
      <c r="R31" s="245">
        <v>19473.105854289999</v>
      </c>
      <c r="S31" s="245">
        <v>20010.14989072</v>
      </c>
      <c r="T31" s="245">
        <v>21979.371867449998</v>
      </c>
      <c r="U31" s="246">
        <v>21977.49567882</v>
      </c>
      <c r="V31" t="str">
        <f>IF(C31&lt;&gt;[1]T01A!C31,1,"")</f>
        <v/>
      </c>
      <c r="W31"/>
    </row>
    <row r="32" spans="2:23" ht="15" customHeight="1" x14ac:dyDescent="0.2">
      <c r="B32" s="186"/>
      <c r="C32" s="61" t="str">
        <f>T00!C33</f>
        <v xml:space="preserve">      Contribuições para o Sistema S</v>
      </c>
      <c r="D32" s="245">
        <v>3292.03554032996</v>
      </c>
      <c r="E32" s="245">
        <v>3838.2105711999602</v>
      </c>
      <c r="F32" s="245">
        <v>4794.5625388098297</v>
      </c>
      <c r="G32" s="245">
        <v>4470.2345645298801</v>
      </c>
      <c r="H32" s="245">
        <v>5532.9734730999999</v>
      </c>
      <c r="I32" s="245">
        <v>6591.5501709199998</v>
      </c>
      <c r="J32" s="245">
        <v>7826.3795019299996</v>
      </c>
      <c r="K32" s="245">
        <v>8523.5181668741407</v>
      </c>
      <c r="L32" s="245">
        <v>9924.9485886035509</v>
      </c>
      <c r="M32" s="245">
        <v>11858.126501442101</v>
      </c>
      <c r="N32" s="245">
        <v>13556.56421017</v>
      </c>
      <c r="O32" s="245">
        <v>15351.1679086441</v>
      </c>
      <c r="P32" s="245">
        <v>16884.417338499999</v>
      </c>
      <c r="Q32" s="245">
        <v>18153.27</v>
      </c>
      <c r="R32" s="245">
        <v>18427.888749459999</v>
      </c>
      <c r="S32" s="245">
        <v>19075.282392919999</v>
      </c>
      <c r="T32" s="245">
        <v>19820.133661970001</v>
      </c>
      <c r="U32" s="246">
        <v>20549.22</v>
      </c>
      <c r="V32" t="str">
        <f>IF(C32&lt;&gt;[1]T01A!C32,1,"")</f>
        <v/>
      </c>
      <c r="W32"/>
    </row>
    <row r="33" spans="2:23" ht="15" customHeight="1" x14ac:dyDescent="0.2">
      <c r="B33" s="186"/>
      <c r="C33" s="61" t="str">
        <f>T00!C34</f>
        <v xml:space="preserve">      Cide Combustíveis</v>
      </c>
      <c r="D33" s="245">
        <v>7582.69871238</v>
      </c>
      <c r="E33" s="245">
        <v>8405.8956518399991</v>
      </c>
      <c r="F33" s="245">
        <v>7815.9807966799999</v>
      </c>
      <c r="G33" s="245">
        <v>7681.3397392999996</v>
      </c>
      <c r="H33" s="245">
        <v>7820.9485533400002</v>
      </c>
      <c r="I33" s="245">
        <v>7942.6652444399997</v>
      </c>
      <c r="J33" s="245">
        <v>5927.3852130100004</v>
      </c>
      <c r="K33" s="245">
        <v>4916.2246629600004</v>
      </c>
      <c r="L33" s="245">
        <v>7759.1049367100004</v>
      </c>
      <c r="M33" s="245">
        <v>8958.5306436200008</v>
      </c>
      <c r="N33" s="245">
        <v>2885.38746068</v>
      </c>
      <c r="O33" s="245">
        <v>734.43951808999998</v>
      </c>
      <c r="P33" s="245">
        <v>25.70993361</v>
      </c>
      <c r="Q33" s="245">
        <v>3271.1820444700002</v>
      </c>
      <c r="R33" s="245">
        <v>6001.2390032499998</v>
      </c>
      <c r="S33" s="245">
        <v>5821.3677786699991</v>
      </c>
      <c r="T33" s="245">
        <v>3928.1305891699999</v>
      </c>
      <c r="U33" s="246">
        <v>2775.674653</v>
      </c>
      <c r="V33" t="str">
        <f>IF(C33&lt;&gt;[1]T01A!C33,1,"")</f>
        <v/>
      </c>
      <c r="W33"/>
    </row>
    <row r="34" spans="2:23" ht="15" customHeight="1" x14ac:dyDescent="0.2">
      <c r="B34" s="186"/>
      <c r="C34" s="61" t="str">
        <f>T00!C35</f>
        <v xml:space="preserve">      Cide Remessas</v>
      </c>
      <c r="D34" s="245">
        <v>295.24833885999999</v>
      </c>
      <c r="E34" s="245">
        <v>479.01895205</v>
      </c>
      <c r="F34" s="245">
        <v>544.91254608999998</v>
      </c>
      <c r="G34" s="245">
        <v>633.19211763999999</v>
      </c>
      <c r="H34" s="245">
        <v>662.70605064999995</v>
      </c>
      <c r="I34" s="245">
        <v>804.86389092000002</v>
      </c>
      <c r="J34" s="245">
        <v>916.91753657000004</v>
      </c>
      <c r="K34" s="245">
        <v>1147.22235353</v>
      </c>
      <c r="L34" s="245">
        <v>1211.6418701299999</v>
      </c>
      <c r="M34" s="245">
        <v>1507.3921099300001</v>
      </c>
      <c r="N34" s="245">
        <v>1979.0601266900001</v>
      </c>
      <c r="O34" s="245">
        <v>2233.1651418400002</v>
      </c>
      <c r="P34" s="245">
        <v>2498.7413802299998</v>
      </c>
      <c r="Q34" s="245">
        <v>2983.4264766800002</v>
      </c>
      <c r="R34" s="245">
        <v>2939.9487688000004</v>
      </c>
      <c r="S34" s="245">
        <v>3011.1797351300002</v>
      </c>
      <c r="T34" s="245">
        <v>4096.9853441599998</v>
      </c>
      <c r="U34" s="246">
        <v>5127.1525885299998</v>
      </c>
      <c r="V34" t="str">
        <f>IF(C34&lt;&gt;[1]T01A!C34,1,"")</f>
        <v/>
      </c>
      <c r="W34"/>
    </row>
    <row r="35" spans="2:23" ht="15" customHeight="1" x14ac:dyDescent="0.2">
      <c r="B35" s="186"/>
      <c r="C35" s="60" t="str">
        <f>T00!C36</f>
        <v xml:space="preserve">      Outras Contribuições Federais (3)</v>
      </c>
      <c r="D35" s="245">
        <v>20992.003466290003</v>
      </c>
      <c r="E35" s="245">
        <v>23332.977907530003</v>
      </c>
      <c r="F35" s="245">
        <v>26730.382404599997</v>
      </c>
      <c r="G35" s="245">
        <v>29541.413574329999</v>
      </c>
      <c r="H35" s="245">
        <v>32322.844165779996</v>
      </c>
      <c r="I35" s="245">
        <v>36793.349774760005</v>
      </c>
      <c r="J35" s="245">
        <v>1500.2004096699998</v>
      </c>
      <c r="K35" s="245">
        <v>537.42569576688516</v>
      </c>
      <c r="L35" s="245">
        <v>1380.6652504069641</v>
      </c>
      <c r="M35" s="245">
        <v>786.20287134772502</v>
      </c>
      <c r="N35" s="245">
        <v>1367.36761097</v>
      </c>
      <c r="O35" s="245">
        <v>1515.2095939000001</v>
      </c>
      <c r="P35" s="245">
        <v>2739.9685594799998</v>
      </c>
      <c r="Q35" s="245">
        <v>2172.4521210800003</v>
      </c>
      <c r="R35" s="245">
        <v>2249.98462995</v>
      </c>
      <c r="S35" s="245">
        <v>2293.4996569899999</v>
      </c>
      <c r="T35" s="245">
        <v>4145.0238687199999</v>
      </c>
      <c r="U35" s="246">
        <v>2005.4502096699998</v>
      </c>
      <c r="V35" t="str">
        <f>IF(C35&lt;&gt;[1]T01A!C35,1,"")</f>
        <v/>
      </c>
      <c r="W35"/>
    </row>
    <row r="36" spans="2:23" ht="15" customHeight="1" x14ac:dyDescent="0.2">
      <c r="B36" s="186"/>
      <c r="C36" s="60" t="str">
        <f>T00!C37</f>
        <v xml:space="preserve">      Contr. s/ Rec. Empr. Telecomun.</v>
      </c>
      <c r="D36" s="245">
        <v>602.41695250999999</v>
      </c>
      <c r="E36" s="245">
        <v>644.75100412999996</v>
      </c>
      <c r="F36" s="245">
        <v>730.57016240999997</v>
      </c>
      <c r="G36" s="245">
        <v>795.17703260999997</v>
      </c>
      <c r="H36" s="245">
        <v>804.32159760000002</v>
      </c>
      <c r="I36" s="245">
        <v>935.27533190999998</v>
      </c>
      <c r="J36" s="245">
        <v>1065.33710408</v>
      </c>
      <c r="K36" s="245">
        <v>1094.2940004</v>
      </c>
      <c r="L36" s="245">
        <v>1185.59142563</v>
      </c>
      <c r="M36" s="245">
        <v>1394.6876465299999</v>
      </c>
      <c r="N36" s="245">
        <v>1520.1832326900001</v>
      </c>
      <c r="O36" s="245">
        <v>1556.5339621799999</v>
      </c>
      <c r="P36" s="245">
        <v>1628.1412451199999</v>
      </c>
      <c r="Q36" s="245">
        <v>1656.7936365</v>
      </c>
      <c r="R36" s="245">
        <v>1607.8320642399999</v>
      </c>
      <c r="S36" s="245">
        <v>1610.2162173199999</v>
      </c>
      <c r="T36" s="245">
        <v>1440.3195824100001</v>
      </c>
      <c r="U36" s="246">
        <v>1392.2553189300002</v>
      </c>
      <c r="V36" t="str">
        <f>IF(C36&lt;&gt;[1]T01A!C36,1,"")</f>
        <v/>
      </c>
      <c r="W36"/>
    </row>
    <row r="37" spans="2:23" ht="15" customHeight="1" x14ac:dyDescent="0.2">
      <c r="B37" s="186"/>
      <c r="C37" s="61" t="str">
        <f>T00!C38</f>
        <v xml:space="preserve">      Dívida Ativa Outros Trib. e Contrib.</v>
      </c>
      <c r="D37" s="245">
        <v>504.05544542000001</v>
      </c>
      <c r="E37" s="245">
        <v>51.407739280000001</v>
      </c>
      <c r="F37" s="245">
        <v>102.22681343000001</v>
      </c>
      <c r="G37" s="245">
        <v>273.85272987000002</v>
      </c>
      <c r="H37" s="245">
        <v>308.35264898999998</v>
      </c>
      <c r="I37" s="245">
        <v>1553.99431366</v>
      </c>
      <c r="J37" s="245">
        <v>-1049.9152483800001</v>
      </c>
      <c r="K37" s="245">
        <v>-1338.79477363</v>
      </c>
      <c r="L37" s="245">
        <v>107.81235967000001</v>
      </c>
      <c r="M37" s="245">
        <v>324.77031661000001</v>
      </c>
      <c r="N37" s="245">
        <v>-480.31931691</v>
      </c>
      <c r="O37" s="245">
        <v>579.19084889999999</v>
      </c>
      <c r="P37" s="245">
        <v>144.97922937000001</v>
      </c>
      <c r="Q37" s="245">
        <v>-490.40126334000001</v>
      </c>
      <c r="R37" s="245">
        <v>0.93066926000000005</v>
      </c>
      <c r="S37" s="245">
        <v>0</v>
      </c>
      <c r="T37" s="245">
        <v>0</v>
      </c>
      <c r="U37" s="246">
        <v>5.0451629999999997E-2</v>
      </c>
      <c r="V37" t="str">
        <f>IF(C37&lt;&gt;[1]T01A!C37,1,"")</f>
        <v/>
      </c>
      <c r="W37"/>
    </row>
    <row r="38" spans="2:23" ht="15" customHeight="1" x14ac:dyDescent="0.2">
      <c r="B38" s="186"/>
      <c r="C38" s="60" t="str">
        <f>T00!C39</f>
        <v xml:space="preserve">      Contrib. S/Rec.Concess.Permiss.Energ.Elet.</v>
      </c>
      <c r="D38" s="245">
        <v>189.71708912</v>
      </c>
      <c r="E38" s="245">
        <v>178.22750282000001</v>
      </c>
      <c r="F38" s="245">
        <v>198.84370622</v>
      </c>
      <c r="G38" s="245">
        <v>200.78233273999999</v>
      </c>
      <c r="H38" s="245">
        <v>258.62698148999999</v>
      </c>
      <c r="I38" s="245">
        <v>722.73681784999997</v>
      </c>
      <c r="J38" s="245">
        <v>419.00629748</v>
      </c>
      <c r="K38" s="245">
        <v>967.91086112999994</v>
      </c>
      <c r="L38" s="245">
        <v>655.57256282000003</v>
      </c>
      <c r="M38" s="245">
        <v>825.57304076000003</v>
      </c>
      <c r="N38" s="245">
        <v>893.31957110999997</v>
      </c>
      <c r="O38" s="245">
        <v>749.21423185000003</v>
      </c>
      <c r="P38" s="245">
        <v>813.44545863999997</v>
      </c>
      <c r="Q38" s="245">
        <v>890.35094188999994</v>
      </c>
      <c r="R38" s="245">
        <v>826.34286301999998</v>
      </c>
      <c r="S38" s="245">
        <v>921.99638023</v>
      </c>
      <c r="T38" s="245">
        <v>1038.1277933199999</v>
      </c>
      <c r="U38" s="246">
        <v>1066.5672542499999</v>
      </c>
      <c r="V38" t="str">
        <f>IF(C38&lt;&gt;[1]T01A!C38,1,"")</f>
        <v/>
      </c>
      <c r="W38"/>
    </row>
    <row r="39" spans="2:23" ht="12.75" x14ac:dyDescent="0.2">
      <c r="B39" s="186"/>
      <c r="C39" s="61" t="str">
        <f>T00!C40</f>
        <v xml:space="preserve">      Cota-Parte Contrib. Sindical</v>
      </c>
      <c r="D39" s="245">
        <v>145.03318231</v>
      </c>
      <c r="E39" s="245">
        <v>169.21503185</v>
      </c>
      <c r="F39" s="245">
        <v>151.58940659000001</v>
      </c>
      <c r="G39" s="245">
        <v>240.92700042000001</v>
      </c>
      <c r="H39" s="245">
        <v>249.97852519</v>
      </c>
      <c r="I39" s="245">
        <v>287.57386609000002</v>
      </c>
      <c r="J39" s="245">
        <v>299.42639356000001</v>
      </c>
      <c r="K39" s="245">
        <v>314.63484373</v>
      </c>
      <c r="L39" s="245">
        <v>367.17506708000002</v>
      </c>
      <c r="M39" s="245">
        <v>441.98678648999999</v>
      </c>
      <c r="N39" s="245">
        <v>475.94712369000001</v>
      </c>
      <c r="O39" s="245">
        <v>533.40001453000002</v>
      </c>
      <c r="P39" s="245">
        <v>594.50330142999996</v>
      </c>
      <c r="Q39" s="245">
        <v>598.64488026000004</v>
      </c>
      <c r="R39" s="245">
        <v>693.36770348000005</v>
      </c>
      <c r="S39" s="245">
        <v>653.37497658999996</v>
      </c>
      <c r="T39" s="245">
        <v>138.15677389999999</v>
      </c>
      <c r="U39" s="246">
        <v>19.079227750000001</v>
      </c>
      <c r="V39" t="str">
        <f>IF(C39&lt;&gt;[1]T01A!C39,1,"")</f>
        <v/>
      </c>
      <c r="W39"/>
    </row>
    <row r="40" spans="2:23" ht="12.75" x14ac:dyDescent="0.2">
      <c r="B40" s="183"/>
      <c r="C40" s="184" t="str">
        <f>T00!C41</f>
        <v>Tributos do Governo Estadual</v>
      </c>
      <c r="D40" s="241">
        <v>124003.93285845243</v>
      </c>
      <c r="E40" s="241">
        <v>142280.76086140095</v>
      </c>
      <c r="F40" s="241">
        <v>166015.96011147444</v>
      </c>
      <c r="G40" s="241">
        <v>186120.62789954993</v>
      </c>
      <c r="H40" s="241">
        <v>205967.70934938313</v>
      </c>
      <c r="I40" s="241">
        <v>227860.15849806624</v>
      </c>
      <c r="J40" s="241">
        <v>265379.96373425191</v>
      </c>
      <c r="K40" s="241">
        <v>270670.3115809412</v>
      </c>
      <c r="L40" s="241">
        <v>321673.96920905961</v>
      </c>
      <c r="M40" s="241">
        <v>357335.39221149014</v>
      </c>
      <c r="N40" s="241">
        <v>395070.36582371686</v>
      </c>
      <c r="O40" s="241">
        <v>438797.89772341348</v>
      </c>
      <c r="P40" s="241">
        <v>468639.05680850253</v>
      </c>
      <c r="Q40" s="241">
        <v>489741.22222267778</v>
      </c>
      <c r="R40" s="241">
        <v>514456.79140850372</v>
      </c>
      <c r="S40" s="241">
        <v>547073.54293340747</v>
      </c>
      <c r="T40" s="241">
        <v>593382.08082896995</v>
      </c>
      <c r="U40" s="241">
        <v>629125.48104554554</v>
      </c>
      <c r="V40" t="str">
        <f>IF(C40&lt;&gt;[1]T01A!C40,1,"")</f>
        <v/>
      </c>
      <c r="W40"/>
    </row>
    <row r="41" spans="2:23" ht="15" customHeight="1" x14ac:dyDescent="0.2">
      <c r="B41" s="186"/>
      <c r="C41" s="61" t="str">
        <f>T00!C42</f>
        <v>ICMS</v>
      </c>
      <c r="D41" s="245">
        <v>104168.33334942099</v>
      </c>
      <c r="E41" s="245">
        <v>118910.69499525</v>
      </c>
      <c r="F41" s="245">
        <v>138006.91684864101</v>
      </c>
      <c r="G41" s="245">
        <v>153975.55351304301</v>
      </c>
      <c r="H41" s="245">
        <v>170008.60729966598</v>
      </c>
      <c r="I41" s="245">
        <v>187189.990971639</v>
      </c>
      <c r="J41" s="245">
        <v>222037.238982095</v>
      </c>
      <c r="K41" s="245">
        <v>222037.238982095</v>
      </c>
      <c r="L41" s="245">
        <v>268116.85410804494</v>
      </c>
      <c r="M41" s="245">
        <v>297419.09295544593</v>
      </c>
      <c r="N41" s="245">
        <v>326235.72222283896</v>
      </c>
      <c r="O41" s="245">
        <v>363189.91761320899</v>
      </c>
      <c r="P41" s="245">
        <v>384286.91205251205</v>
      </c>
      <c r="Q41" s="245">
        <v>396428.48549631599</v>
      </c>
      <c r="R41" s="245">
        <v>413174.97781350103</v>
      </c>
      <c r="S41" s="245">
        <v>441038.94912898401</v>
      </c>
      <c r="T41" s="245">
        <v>479310.41448545002</v>
      </c>
      <c r="U41" s="246">
        <v>508832.00000000006</v>
      </c>
      <c r="V41" t="str">
        <f>IF(C41&lt;&gt;[1]T01A!C41,1,"")</f>
        <v/>
      </c>
      <c r="W41"/>
    </row>
    <row r="42" spans="2:23" ht="15" customHeight="1" x14ac:dyDescent="0.2">
      <c r="C42" s="60" t="str">
        <f>T00!C43</f>
        <v>IPVA</v>
      </c>
      <c r="D42" s="245">
        <v>6952.9973292264804</v>
      </c>
      <c r="E42" s="245">
        <v>7657.0205382992199</v>
      </c>
      <c r="F42" s="245">
        <v>8829.0811231103507</v>
      </c>
      <c r="G42" s="245">
        <v>10406.3482007891</v>
      </c>
      <c r="H42" s="245">
        <v>12309.3471343038</v>
      </c>
      <c r="I42" s="245">
        <v>14626.857636738599</v>
      </c>
      <c r="J42" s="245">
        <v>17035.374043615899</v>
      </c>
      <c r="K42" s="245">
        <v>20107.341587962201</v>
      </c>
      <c r="L42" s="245">
        <v>21366.5602870439</v>
      </c>
      <c r="M42" s="245">
        <v>24112.0333506073</v>
      </c>
      <c r="N42" s="245">
        <v>27029.652612982602</v>
      </c>
      <c r="O42" s="245">
        <v>29232.080936038401</v>
      </c>
      <c r="P42" s="245">
        <v>32452.959452403898</v>
      </c>
      <c r="Q42" s="245">
        <v>36218.714705243998</v>
      </c>
      <c r="R42" s="245">
        <v>39093.473182744099</v>
      </c>
      <c r="S42" s="245">
        <v>40508.509811536896</v>
      </c>
      <c r="T42" s="245">
        <v>43120.20102696</v>
      </c>
      <c r="U42" s="246">
        <v>46213.2731019204</v>
      </c>
      <c r="V42" t="str">
        <f>IF(C42&lt;&gt;[1]T01A!C42,1,"")</f>
        <v/>
      </c>
      <c r="W42"/>
    </row>
    <row r="43" spans="2:23" ht="15" customHeight="1" x14ac:dyDescent="0.2">
      <c r="C43" s="60" t="str">
        <f>T00!C44</f>
        <v>ITCD</v>
      </c>
      <c r="D43" s="245">
        <v>510.23482530257701</v>
      </c>
      <c r="E43" s="245">
        <v>873.11075542427204</v>
      </c>
      <c r="F43" s="245">
        <v>736.90799314216599</v>
      </c>
      <c r="G43" s="245">
        <v>816.49209334350201</v>
      </c>
      <c r="H43" s="245">
        <v>968.97004887250102</v>
      </c>
      <c r="I43" s="245">
        <v>1207.20872697851</v>
      </c>
      <c r="J43" s="245">
        <v>1491.4950615369501</v>
      </c>
      <c r="K43" s="245">
        <v>1677.64620937931</v>
      </c>
      <c r="L43" s="245">
        <v>2518.3785848725001</v>
      </c>
      <c r="M43" s="245">
        <v>2768.2246931213299</v>
      </c>
      <c r="N43" s="245">
        <v>3408.68386695149</v>
      </c>
      <c r="O43" s="245">
        <v>4142.18105994084</v>
      </c>
      <c r="P43" s="245">
        <v>4698.1595306566896</v>
      </c>
      <c r="Q43" s="245">
        <v>6460.6792085520601</v>
      </c>
      <c r="R43" s="245">
        <v>7344.9627154867403</v>
      </c>
      <c r="S43" s="245">
        <v>7242.0719085527699</v>
      </c>
      <c r="T43" s="245">
        <v>7330.0328018999999</v>
      </c>
      <c r="U43" s="246">
        <v>8625.1955454994004</v>
      </c>
      <c r="V43" t="str">
        <f>IF(C43&lt;&gt;[1]T01A!C43,1,"")</f>
        <v/>
      </c>
      <c r="W43"/>
    </row>
    <row r="44" spans="2:23" ht="15" customHeight="1" x14ac:dyDescent="0.2">
      <c r="B44" s="186"/>
      <c r="C44" s="61" t="str">
        <f>T00!C45</f>
        <v>Contrib. Regime Próprio Previd. Est.</v>
      </c>
      <c r="D44" s="245">
        <v>7368.7730950000005</v>
      </c>
      <c r="E44" s="245">
        <v>8219.8214420000004</v>
      </c>
      <c r="F44" s="245">
        <v>10789.070785</v>
      </c>
      <c r="G44" s="245">
        <v>12020.430108000002</v>
      </c>
      <c r="H44" s="245">
        <v>12370.624275</v>
      </c>
      <c r="I44" s="245">
        <v>13420.008841999999</v>
      </c>
      <c r="J44" s="245">
        <v>11380.168357</v>
      </c>
      <c r="K44" s="245">
        <v>11488.635319999999</v>
      </c>
      <c r="L44" s="245">
        <v>12633.796025</v>
      </c>
      <c r="M44" s="245">
        <v>13292.833003</v>
      </c>
      <c r="N44" s="245">
        <v>15546.400689999999</v>
      </c>
      <c r="O44" s="245">
        <v>16493.775632000001</v>
      </c>
      <c r="P44" s="245">
        <v>19910.403923999998</v>
      </c>
      <c r="Q44" s="245">
        <v>21650.538756999998</v>
      </c>
      <c r="R44" s="245">
        <v>23151.593230999999</v>
      </c>
      <c r="S44" s="245">
        <v>23995.527975000001</v>
      </c>
      <c r="T44" s="245">
        <v>36124.568123179997</v>
      </c>
      <c r="U44" s="246">
        <v>39309.538795137603</v>
      </c>
      <c r="V44" t="str">
        <f>IF(C44&lt;&gt;[1]T01A!C44,1,"")</f>
        <v/>
      </c>
      <c r="W44"/>
    </row>
    <row r="45" spans="2:23" ht="15" customHeight="1" x14ac:dyDescent="0.2">
      <c r="C45" s="61" t="str">
        <f>T00!C46</f>
        <v>Outros Tributos Estaduais</v>
      </c>
      <c r="D45" s="245">
        <v>5003.5942595023926</v>
      </c>
      <c r="E45" s="245">
        <v>6620.1131304274604</v>
      </c>
      <c r="F45" s="245">
        <v>7653.9833615809384</v>
      </c>
      <c r="G45" s="245">
        <v>8901.8039843743445</v>
      </c>
      <c r="H45" s="245">
        <v>10310.16059154086</v>
      </c>
      <c r="I45" s="245">
        <v>11416.09232071013</v>
      </c>
      <c r="J45" s="245">
        <v>13435.687290004071</v>
      </c>
      <c r="K45" s="245">
        <v>15359.449481504651</v>
      </c>
      <c r="L45" s="245">
        <v>17038.38020409827</v>
      </c>
      <c r="M45" s="245">
        <v>19743.208209315555</v>
      </c>
      <c r="N45" s="245">
        <v>22849.906430943822</v>
      </c>
      <c r="O45" s="245">
        <v>25739.942482225266</v>
      </c>
      <c r="P45" s="245">
        <v>27290.621848929924</v>
      </c>
      <c r="Q45" s="245">
        <v>28982.804055565739</v>
      </c>
      <c r="R45" s="245">
        <v>31691.78446577182</v>
      </c>
      <c r="S45" s="245">
        <v>34288.484109333884</v>
      </c>
      <c r="T45" s="245">
        <v>27496.864391480001</v>
      </c>
      <c r="U45" s="246">
        <v>26145.473602988</v>
      </c>
      <c r="V45" t="str">
        <f>IF(C45&lt;&gt;[1]T01A!C45,1,"")</f>
        <v/>
      </c>
      <c r="W45"/>
    </row>
    <row r="46" spans="2:23" ht="12.75" x14ac:dyDescent="0.2">
      <c r="B46" s="183"/>
      <c r="C46" s="184" t="str">
        <f>T00!C47</f>
        <v>Tributos do Governo Municipal</v>
      </c>
      <c r="D46" s="241">
        <v>23224.889934143619</v>
      </c>
      <c r="E46" s="241">
        <v>27126.911562413272</v>
      </c>
      <c r="F46" s="241">
        <v>32184.559081308751</v>
      </c>
      <c r="G46" s="241">
        <v>35790.94943162689</v>
      </c>
      <c r="H46" s="241">
        <v>41045.608821455811</v>
      </c>
      <c r="I46" s="241">
        <v>46987.997692307661</v>
      </c>
      <c r="J46" s="241">
        <v>53764.671593292849</v>
      </c>
      <c r="K46" s="241">
        <v>58831.346896290372</v>
      </c>
      <c r="L46" s="241">
        <v>69726.12473904276</v>
      </c>
      <c r="M46" s="241">
        <v>80819.510976708814</v>
      </c>
      <c r="N46" s="241">
        <v>91015.098561777282</v>
      </c>
      <c r="O46" s="241">
        <v>100370.40711007995</v>
      </c>
      <c r="P46" s="241">
        <v>111763.9841230157</v>
      </c>
      <c r="Q46" s="241">
        <v>120042.03912359808</v>
      </c>
      <c r="R46" s="241">
        <v>124827.65282401754</v>
      </c>
      <c r="S46" s="241">
        <v>133189.9788739658</v>
      </c>
      <c r="T46" s="241">
        <v>150622.5462960561</v>
      </c>
      <c r="U46" s="241">
        <v>164530.52804298999</v>
      </c>
      <c r="V46" t="str">
        <f>IF(C46&lt;&gt;[1]T01A!C46,1,"")</f>
        <v/>
      </c>
      <c r="W46"/>
    </row>
    <row r="47" spans="2:23" ht="15" customHeight="1" x14ac:dyDescent="0.2">
      <c r="C47" s="60" t="str">
        <f>T00!C48</f>
        <v>ISS</v>
      </c>
      <c r="D47" s="245">
        <v>9028.5000622795706</v>
      </c>
      <c r="E47" s="245">
        <v>10284.8306730647</v>
      </c>
      <c r="F47" s="245">
        <v>12551.673184335201</v>
      </c>
      <c r="G47" s="245">
        <v>14816.699475096601</v>
      </c>
      <c r="H47" s="245">
        <v>17848.670940439199</v>
      </c>
      <c r="I47" s="245">
        <v>20673.453111653602</v>
      </c>
      <c r="J47" s="245">
        <v>24988.773830735201</v>
      </c>
      <c r="K47" s="245">
        <v>27330.280501249301</v>
      </c>
      <c r="L47" s="245">
        <v>32756.031959665499</v>
      </c>
      <c r="M47" s="245">
        <v>38372.013931843197</v>
      </c>
      <c r="N47" s="245">
        <v>44279.2729973065</v>
      </c>
      <c r="O47" s="245">
        <v>47959.646253369297</v>
      </c>
      <c r="P47" s="245">
        <v>53887.599099722102</v>
      </c>
      <c r="Q47" s="245">
        <v>54454.887989601702</v>
      </c>
      <c r="R47" s="245">
        <v>53837.729959177697</v>
      </c>
      <c r="S47" s="245">
        <v>56403.364975627403</v>
      </c>
      <c r="T47" s="245">
        <v>62125.648209136401</v>
      </c>
      <c r="U47" s="246">
        <v>68159.686638824001</v>
      </c>
      <c r="V47" t="str">
        <f>IF(C47&lt;&gt;[1]T01A!C47,1,"")</f>
        <v/>
      </c>
      <c r="W47"/>
    </row>
    <row r="48" spans="2:23" ht="15" customHeight="1" x14ac:dyDescent="0.2">
      <c r="C48" s="60" t="str">
        <f>T00!C49</f>
        <v>IPTU</v>
      </c>
      <c r="D48" s="245">
        <v>7711.1418151848502</v>
      </c>
      <c r="E48" s="245">
        <v>8861.3486586793606</v>
      </c>
      <c r="F48" s="245">
        <v>9886.3343447126208</v>
      </c>
      <c r="G48" s="245">
        <v>10752.7780269828</v>
      </c>
      <c r="H48" s="245">
        <v>11815.1940336426</v>
      </c>
      <c r="I48" s="245">
        <v>12822.2610290992</v>
      </c>
      <c r="J48" s="245">
        <v>13802.070815015701</v>
      </c>
      <c r="K48" s="245">
        <v>15185.5904019721</v>
      </c>
      <c r="L48" s="245">
        <v>17444.2900848557</v>
      </c>
      <c r="M48" s="245">
        <v>19708.888388689898</v>
      </c>
      <c r="N48" s="245">
        <v>21545.3911878771</v>
      </c>
      <c r="O48" s="245">
        <v>23995.901702724899</v>
      </c>
      <c r="P48" s="245">
        <v>26773.045008728601</v>
      </c>
      <c r="Q48" s="245">
        <v>31521.085871492502</v>
      </c>
      <c r="R48" s="245">
        <v>34333.006984970103</v>
      </c>
      <c r="S48" s="245">
        <v>38426.845751301298</v>
      </c>
      <c r="T48" s="245">
        <v>43481.372298613103</v>
      </c>
      <c r="U48" s="246">
        <v>47053.347726431501</v>
      </c>
      <c r="V48" t="str">
        <f>IF(C48&lt;&gt;[1]T01A!C48,1,"")</f>
        <v/>
      </c>
      <c r="W48"/>
    </row>
    <row r="49" spans="2:23" ht="15" customHeight="1" x14ac:dyDescent="0.2">
      <c r="C49" s="60" t="str">
        <f>T00!C50</f>
        <v>ITBI</v>
      </c>
      <c r="D49" s="245">
        <v>1678.3356990509899</v>
      </c>
      <c r="E49" s="245">
        <v>1764.29631284984</v>
      </c>
      <c r="F49" s="245">
        <v>1902.7426128525799</v>
      </c>
      <c r="G49" s="245">
        <v>2201.3804721645702</v>
      </c>
      <c r="H49" s="245">
        <v>2632.1831164754099</v>
      </c>
      <c r="I49" s="245">
        <v>3382.5866321458002</v>
      </c>
      <c r="J49" s="245">
        <v>4253.3399409703998</v>
      </c>
      <c r="K49" s="245">
        <v>4397.2417987828203</v>
      </c>
      <c r="L49" s="245">
        <v>5840.3173848652796</v>
      </c>
      <c r="M49" s="245">
        <v>7281.8388209177801</v>
      </c>
      <c r="N49" s="245">
        <v>8289.9301470709397</v>
      </c>
      <c r="O49" s="245">
        <v>9748.6391625817505</v>
      </c>
      <c r="P49" s="245">
        <v>10507.1489193957</v>
      </c>
      <c r="Q49" s="245">
        <v>9904.4467818108897</v>
      </c>
      <c r="R49" s="245">
        <v>9481.5665802477506</v>
      </c>
      <c r="S49" s="245">
        <v>10061.697437053999</v>
      </c>
      <c r="T49" s="245">
        <v>11012.5205394109</v>
      </c>
      <c r="U49" s="246">
        <v>12567.5851496417</v>
      </c>
      <c r="V49" t="str">
        <f>IF(C49&lt;&gt;[1]T01A!C49,1,"")</f>
        <v/>
      </c>
      <c r="W49"/>
    </row>
    <row r="50" spans="2:23" ht="15" customHeight="1" x14ac:dyDescent="0.2">
      <c r="C50" s="60" t="str">
        <f>T00!C51</f>
        <v>Contrib. Regime Próprio Previd. Mun.</v>
      </c>
      <c r="D50" s="245">
        <v>1821.7718460000001</v>
      </c>
      <c r="E50" s="245">
        <v>2318.6789800000001</v>
      </c>
      <c r="F50" s="245">
        <v>2892.1757109999999</v>
      </c>
      <c r="G50" s="245">
        <v>2700.9350180000001</v>
      </c>
      <c r="H50" s="245">
        <v>3006.4850660000002</v>
      </c>
      <c r="I50" s="245">
        <v>3899.746897</v>
      </c>
      <c r="J50" s="245">
        <v>4012.7313690000001</v>
      </c>
      <c r="K50" s="245">
        <v>4347.4505980000004</v>
      </c>
      <c r="L50" s="245">
        <v>5112.9871620000004</v>
      </c>
      <c r="M50" s="245">
        <v>5794.9649849999996</v>
      </c>
      <c r="N50" s="245">
        <v>6459.0654559999994</v>
      </c>
      <c r="O50" s="245">
        <v>7652.2702559999998</v>
      </c>
      <c r="P50" s="245">
        <v>8267.8949169999996</v>
      </c>
      <c r="Q50" s="245">
        <v>9534.6442210000005</v>
      </c>
      <c r="R50" s="245">
        <v>10584.566913000001</v>
      </c>
      <c r="S50" s="245">
        <v>11011.422236</v>
      </c>
      <c r="T50" s="245">
        <v>11979.599442745</v>
      </c>
      <c r="U50" s="246">
        <v>15042.816631945498</v>
      </c>
      <c r="V50" t="str">
        <f>IF(C50&lt;&gt;[1]T01A!C50,1,"")</f>
        <v/>
      </c>
      <c r="W50"/>
    </row>
    <row r="51" spans="2:23" ht="13.5" thickBot="1" x14ac:dyDescent="0.25">
      <c r="B51" s="248"/>
      <c r="C51" s="63" t="str">
        <f>T00!C52</f>
        <v>Outros Tributos Municipais</v>
      </c>
      <c r="D51" s="249">
        <v>2985.1405116282099</v>
      </c>
      <c r="E51" s="249">
        <v>3897.7569378193703</v>
      </c>
      <c r="F51" s="249">
        <v>4951.633228408351</v>
      </c>
      <c r="G51" s="249">
        <v>5319.1564393829203</v>
      </c>
      <c r="H51" s="249">
        <v>5743.0756648985998</v>
      </c>
      <c r="I51" s="249">
        <v>6209.9500224090598</v>
      </c>
      <c r="J51" s="249">
        <v>6707.7556375715503</v>
      </c>
      <c r="K51" s="249">
        <v>7570.78359628614</v>
      </c>
      <c r="L51" s="249">
        <v>8572.4981476562807</v>
      </c>
      <c r="M51" s="249">
        <v>9661.8048502579277</v>
      </c>
      <c r="N51" s="249">
        <v>10441.438773522741</v>
      </c>
      <c r="O51" s="249">
        <v>11013.949735404</v>
      </c>
      <c r="P51" s="249">
        <v>12328.296178169301</v>
      </c>
      <c r="Q51" s="249">
        <v>14626.974259692999</v>
      </c>
      <c r="R51" s="249">
        <v>16590.782386622002</v>
      </c>
      <c r="S51" s="249">
        <v>17286.648473983099</v>
      </c>
      <c r="T51" s="249">
        <v>22023.405806150702</v>
      </c>
      <c r="U51" s="249">
        <v>21707.0918961473</v>
      </c>
      <c r="V51" t="str">
        <f>IF(C51&lt;&gt;[1]T01A!C51,1,"")</f>
        <v/>
      </c>
      <c r="W51"/>
    </row>
    <row r="52" spans="2:23" ht="12.75" customHeight="1" x14ac:dyDescent="0.2">
      <c r="B52" s="555" t="s">
        <v>291</v>
      </c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55"/>
      <c r="P52" s="555"/>
      <c r="Q52" s="555"/>
      <c r="R52" s="555"/>
      <c r="S52" s="555"/>
      <c r="T52" s="555"/>
      <c r="U52" s="452"/>
      <c r="V52" t="str">
        <f>IF(C52&lt;&gt;[1]T01A!C52,1,"")</f>
        <v/>
      </c>
      <c r="W52"/>
    </row>
    <row r="53" spans="2:23" ht="12.75" customHeight="1" x14ac:dyDescent="0.2">
      <c r="B53" s="547" t="s">
        <v>265</v>
      </c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451"/>
      <c r="V53" t="str">
        <f>IF(C53&lt;&gt;[1]T01A!C53,1,"")</f>
        <v/>
      </c>
      <c r="W53"/>
    </row>
    <row r="54" spans="2:23" ht="39.75" customHeight="1" x14ac:dyDescent="0.2">
      <c r="B54" s="546" t="s">
        <v>292</v>
      </c>
      <c r="C54" s="546"/>
      <c r="D54" s="546"/>
      <c r="E54" s="546"/>
      <c r="F54" s="546"/>
      <c r="G54" s="546"/>
      <c r="H54" s="546"/>
      <c r="I54" s="546"/>
      <c r="J54" s="546"/>
      <c r="K54" s="546"/>
      <c r="L54" s="546"/>
      <c r="M54" s="546"/>
      <c r="N54" s="546"/>
      <c r="O54" s="546"/>
      <c r="P54" s="546"/>
      <c r="Q54" s="546"/>
      <c r="R54" s="546"/>
      <c r="S54" s="546"/>
      <c r="T54" s="546"/>
      <c r="U54" s="546"/>
      <c r="V54" t="str">
        <f>IF(C54&lt;&gt;[1]T01A!C54,1,"")</f>
        <v/>
      </c>
      <c r="W54"/>
    </row>
    <row r="55" spans="2:23" ht="29.25" customHeight="1" x14ac:dyDescent="0.2"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</row>
    <row r="56" spans="2:23" ht="10.5" customHeight="1" x14ac:dyDescent="0.2">
      <c r="B56" s="251"/>
      <c r="C56" s="250" t="str">
        <f>IF(C6&lt;&gt;[2]T01A!C6,1,"")</f>
        <v/>
      </c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</row>
    <row r="57" spans="2:23" x14ac:dyDescent="0.2">
      <c r="C57" s="250" t="str">
        <f>IF(C7&lt;&gt;[2]T01A!C7,1,"")</f>
        <v/>
      </c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</row>
    <row r="58" spans="2:23" x14ac:dyDescent="0.2">
      <c r="C58" s="250" t="str">
        <f>IF(C8&lt;&gt;[2]T01A!C8,1,"")</f>
        <v/>
      </c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</row>
    <row r="59" spans="2:23" x14ac:dyDescent="0.2">
      <c r="C59" s="250" t="str">
        <f>IF(C9&lt;&gt;[2]T01A!C9,1,"")</f>
        <v/>
      </c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</row>
    <row r="60" spans="2:23" x14ac:dyDescent="0.2">
      <c r="C60" s="250" t="str">
        <f>IF(C10&lt;&gt;[2]T01A!C10,1,"")</f>
        <v/>
      </c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</row>
    <row r="61" spans="2:23" x14ac:dyDescent="0.2">
      <c r="C61" s="250" t="str">
        <f>IF(C11&lt;&gt;[2]T01A!C11,1,"")</f>
        <v/>
      </c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</row>
    <row r="62" spans="2:23" x14ac:dyDescent="0.2">
      <c r="C62" s="250" t="str">
        <f>IF(C12&lt;&gt;[2]T01A!C12,1,"")</f>
        <v/>
      </c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</row>
    <row r="63" spans="2:23" x14ac:dyDescent="0.2">
      <c r="C63" s="250" t="str">
        <f>IF(C13&lt;&gt;[2]T01A!C13,1,"")</f>
        <v/>
      </c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</row>
    <row r="64" spans="2:23" x14ac:dyDescent="0.2">
      <c r="C64" s="250" t="str">
        <f>IF(C14&lt;&gt;[2]T01A!C14,1,"")</f>
        <v/>
      </c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</row>
    <row r="65" spans="3:21" x14ac:dyDescent="0.2">
      <c r="C65" s="250" t="str">
        <f>IF(C15&lt;&gt;[2]T01A!C15,1,"")</f>
        <v/>
      </c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</row>
    <row r="66" spans="3:21" x14ac:dyDescent="0.2">
      <c r="C66" s="250" t="str">
        <f>IF(C16&lt;&gt;[2]T01A!C16,1,"")</f>
        <v/>
      </c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</row>
    <row r="67" spans="3:21" x14ac:dyDescent="0.2">
      <c r="C67" s="250" t="str">
        <f>IF(C17&lt;&gt;[2]T01A!C17,1,"")</f>
        <v/>
      </c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</row>
    <row r="68" spans="3:21" x14ac:dyDescent="0.2">
      <c r="C68" s="250" t="str">
        <f>IF(C18&lt;&gt;[2]T01A!C18,1,"")</f>
        <v/>
      </c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</row>
    <row r="69" spans="3:21" x14ac:dyDescent="0.2">
      <c r="C69" s="250" t="str">
        <f>IF(C19&lt;&gt;[2]T01A!C19,1,"")</f>
        <v/>
      </c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</row>
    <row r="70" spans="3:21" x14ac:dyDescent="0.2">
      <c r="C70" s="250" t="str">
        <f>IF(C20&lt;&gt;[2]T01A!C20,1,"")</f>
        <v/>
      </c>
      <c r="D70" s="250"/>
      <c r="E70" s="250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0"/>
      <c r="U70" s="250"/>
    </row>
    <row r="71" spans="3:21" x14ac:dyDescent="0.2">
      <c r="C71" s="250" t="str">
        <f>IF(C21&lt;&gt;[2]T01A!C21,1,"")</f>
        <v/>
      </c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</row>
    <row r="72" spans="3:21" x14ac:dyDescent="0.2">
      <c r="C72" s="250" t="str">
        <f>IF(C22&lt;&gt;[2]T01A!C22,1,"")</f>
        <v/>
      </c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</row>
    <row r="73" spans="3:21" x14ac:dyDescent="0.2">
      <c r="C73" s="250" t="str">
        <f>IF(C23&lt;&gt;[2]T01A!C23,1,"")</f>
        <v/>
      </c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</row>
    <row r="74" spans="3:21" x14ac:dyDescent="0.2">
      <c r="C74" s="250" t="str">
        <f>IF(C24&lt;&gt;[2]T01A!C24,1,"")</f>
        <v/>
      </c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</row>
    <row r="75" spans="3:21" x14ac:dyDescent="0.2">
      <c r="C75" s="250" t="str">
        <f>IF(C25&lt;&gt;[2]T01A!C25,1,"")</f>
        <v/>
      </c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</row>
    <row r="76" spans="3:21" x14ac:dyDescent="0.2">
      <c r="C76" s="250" t="str">
        <f>IF(C26&lt;&gt;[2]T01A!C26,1,"")</f>
        <v/>
      </c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250"/>
      <c r="S76" s="250"/>
      <c r="T76" s="250"/>
      <c r="U76" s="250"/>
    </row>
    <row r="77" spans="3:21" x14ac:dyDescent="0.2">
      <c r="C77" s="250" t="str">
        <f>IF(C27&lt;&gt;[2]T01A!C27,1,"")</f>
        <v/>
      </c>
      <c r="D77" s="250"/>
      <c r="E77" s="250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0"/>
      <c r="S77" s="250"/>
      <c r="T77" s="250"/>
      <c r="U77" s="250"/>
    </row>
    <row r="78" spans="3:21" x14ac:dyDescent="0.2">
      <c r="C78" s="250" t="str">
        <f>IF(C28&lt;&gt;[2]T01A!C28,1,"")</f>
        <v/>
      </c>
      <c r="D78" s="250"/>
      <c r="E78" s="250"/>
      <c r="F78" s="250"/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</row>
    <row r="79" spans="3:21" x14ac:dyDescent="0.2">
      <c r="C79" s="250" t="str">
        <f>IF(C29&lt;&gt;[2]T01A!C29,1,"")</f>
        <v/>
      </c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</row>
    <row r="80" spans="3:21" x14ac:dyDescent="0.2">
      <c r="C80" s="250" t="str">
        <f>IF(C30&lt;&gt;[2]T01A!C30,1,"")</f>
        <v/>
      </c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</row>
    <row r="81" spans="3:21" x14ac:dyDescent="0.2">
      <c r="C81" s="250" t="str">
        <f>IF(C31&lt;&gt;[2]T01A!C31,1,"")</f>
        <v/>
      </c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</row>
    <row r="82" spans="3:21" x14ac:dyDescent="0.2">
      <c r="C82" s="250" t="str">
        <f>IF(C32&lt;&gt;[2]T01A!C32,1,"")</f>
        <v/>
      </c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</row>
    <row r="83" spans="3:21" x14ac:dyDescent="0.2">
      <c r="C83" s="250" t="str">
        <f>IF(C33&lt;&gt;[2]T01A!C33,1,"")</f>
        <v/>
      </c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</row>
    <row r="84" spans="3:21" x14ac:dyDescent="0.2">
      <c r="C84" s="250" t="str">
        <f>IF(C34&lt;&gt;[2]T01A!C34,1,"")</f>
        <v/>
      </c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  <c r="T84" s="250"/>
      <c r="U84" s="250"/>
    </row>
    <row r="85" spans="3:21" x14ac:dyDescent="0.2">
      <c r="C85" s="250" t="str">
        <f>IF(C35&lt;&gt;[2]T01A!C35,1,"")</f>
        <v/>
      </c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</row>
    <row r="86" spans="3:21" x14ac:dyDescent="0.2">
      <c r="C86" s="250" t="str">
        <f>IF(C36&lt;&gt;[2]T01A!C36,1,"")</f>
        <v/>
      </c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250"/>
      <c r="R86" s="250"/>
      <c r="S86" s="250"/>
      <c r="T86" s="250"/>
      <c r="U86" s="250"/>
    </row>
    <row r="87" spans="3:21" x14ac:dyDescent="0.2">
      <c r="C87" s="250" t="str">
        <f>IF(C37&lt;&gt;[2]T01A!C37,1,"")</f>
        <v/>
      </c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</row>
    <row r="88" spans="3:21" x14ac:dyDescent="0.2">
      <c r="C88" s="250" t="str">
        <f>IF(C38&lt;&gt;[2]T01A!C38,1,"")</f>
        <v/>
      </c>
      <c r="D88" s="250"/>
      <c r="E88" s="250"/>
      <c r="F88" s="250"/>
      <c r="G88" s="250"/>
      <c r="H88" s="250"/>
      <c r="I88" s="250"/>
      <c r="J88" s="250"/>
      <c r="K88" s="250"/>
      <c r="L88" s="250"/>
      <c r="M88" s="250"/>
      <c r="N88" s="250"/>
      <c r="O88" s="250"/>
      <c r="P88" s="250"/>
      <c r="Q88" s="250"/>
      <c r="R88" s="250"/>
      <c r="S88" s="250"/>
      <c r="T88" s="250"/>
      <c r="U88" s="250"/>
    </row>
    <row r="89" spans="3:21" x14ac:dyDescent="0.2">
      <c r="C89" s="250" t="str">
        <f>IF(C39&lt;&gt;[2]T01A!C39,1,"")</f>
        <v/>
      </c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0"/>
      <c r="S89" s="250"/>
      <c r="T89" s="250"/>
      <c r="U89" s="250"/>
    </row>
    <row r="90" spans="3:21" x14ac:dyDescent="0.2">
      <c r="C90" s="250" t="str">
        <f>IF(C40&lt;&gt;[2]T01A!C40,1,"")</f>
        <v/>
      </c>
      <c r="D90" s="250"/>
      <c r="E90" s="250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50"/>
      <c r="Q90" s="250"/>
      <c r="R90" s="250"/>
      <c r="S90" s="250"/>
      <c r="T90" s="250"/>
      <c r="U90" s="250"/>
    </row>
    <row r="91" spans="3:21" x14ac:dyDescent="0.2">
      <c r="C91" s="250" t="str">
        <f>IF(C41&lt;&gt;[2]T01A!C41,1,"")</f>
        <v/>
      </c>
      <c r="D91" s="250"/>
      <c r="E91" s="250"/>
      <c r="F91" s="250"/>
      <c r="G91" s="250"/>
      <c r="H91" s="250"/>
      <c r="I91" s="250"/>
      <c r="J91" s="250"/>
      <c r="K91" s="250"/>
      <c r="L91" s="250"/>
      <c r="M91" s="250"/>
      <c r="N91" s="250"/>
      <c r="O91" s="250"/>
      <c r="P91" s="250"/>
      <c r="Q91" s="250"/>
      <c r="R91" s="250"/>
      <c r="S91" s="250"/>
      <c r="T91" s="250"/>
      <c r="U91" s="250"/>
    </row>
    <row r="92" spans="3:21" x14ac:dyDescent="0.2">
      <c r="C92" s="250" t="str">
        <f>IF(C42&lt;&gt;[2]T01A!C42,1,"")</f>
        <v/>
      </c>
      <c r="D92" s="250"/>
      <c r="E92" s="250"/>
      <c r="F92" s="250"/>
      <c r="G92" s="250"/>
      <c r="H92" s="250"/>
      <c r="I92" s="250"/>
      <c r="J92" s="250"/>
      <c r="K92" s="250"/>
      <c r="L92" s="250"/>
      <c r="M92" s="250"/>
      <c r="N92" s="250"/>
      <c r="O92" s="250"/>
      <c r="P92" s="250"/>
      <c r="Q92" s="250"/>
      <c r="R92" s="250"/>
      <c r="S92" s="250"/>
      <c r="T92" s="250"/>
      <c r="U92" s="250"/>
    </row>
    <row r="93" spans="3:21" x14ac:dyDescent="0.2">
      <c r="C93" s="250" t="str">
        <f>IF(C43&lt;&gt;[2]T01A!C43,1,"")</f>
        <v/>
      </c>
      <c r="D93" s="250"/>
      <c r="E93" s="250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0"/>
      <c r="S93" s="250"/>
      <c r="T93" s="250"/>
      <c r="U93" s="250"/>
    </row>
    <row r="94" spans="3:21" x14ac:dyDescent="0.2">
      <c r="C94" s="250" t="str">
        <f>IF(C44&lt;&gt;[2]T01A!C44,1,"")</f>
        <v/>
      </c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</row>
    <row r="95" spans="3:21" x14ac:dyDescent="0.2">
      <c r="C95" s="250" t="str">
        <f>IF(C45&lt;&gt;[2]T01A!C45,1,"")</f>
        <v/>
      </c>
      <c r="D95" s="250"/>
      <c r="E95" s="250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  <c r="S95" s="250"/>
      <c r="T95" s="250"/>
      <c r="U95" s="250"/>
    </row>
    <row r="96" spans="3:21" x14ac:dyDescent="0.2">
      <c r="C96" s="250" t="str">
        <f>IF(C46&lt;&gt;[2]T01A!C46,1,"")</f>
        <v/>
      </c>
      <c r="D96" s="250"/>
      <c r="E96" s="250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0"/>
      <c r="S96" s="250"/>
      <c r="T96" s="250"/>
      <c r="U96" s="250"/>
    </row>
    <row r="97" spans="3:21" x14ac:dyDescent="0.2">
      <c r="C97" s="250" t="str">
        <f>IF(C47&lt;&gt;[2]T01A!C47,1,"")</f>
        <v/>
      </c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</row>
    <row r="98" spans="3:21" x14ac:dyDescent="0.2">
      <c r="C98" s="250" t="str">
        <f>IF(C48&lt;&gt;[2]T01A!C48,1,"")</f>
        <v/>
      </c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0"/>
      <c r="S98" s="250"/>
      <c r="T98" s="250"/>
      <c r="U98" s="250"/>
    </row>
    <row r="99" spans="3:21" x14ac:dyDescent="0.2">
      <c r="C99" s="250" t="str">
        <f>IF(C49&lt;&gt;[2]T01A!C49,1,"")</f>
        <v/>
      </c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0"/>
      <c r="S99" s="250"/>
      <c r="T99" s="250"/>
      <c r="U99" s="250"/>
    </row>
    <row r="100" spans="3:21" x14ac:dyDescent="0.2">
      <c r="C100" s="250" t="str">
        <f>IF(C50&lt;&gt;[2]T01A!C50,1,"")</f>
        <v/>
      </c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0"/>
      <c r="S100" s="250"/>
      <c r="T100" s="250"/>
      <c r="U100" s="250"/>
    </row>
    <row r="101" spans="3:21" x14ac:dyDescent="0.2">
      <c r="C101" s="250" t="str">
        <f>IF(C51&lt;&gt;[2]T01A!C51,1,"")</f>
        <v/>
      </c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50"/>
      <c r="R101" s="250"/>
      <c r="S101" s="250"/>
      <c r="T101" s="250"/>
      <c r="U101" s="250"/>
    </row>
    <row r="102" spans="3:21" x14ac:dyDescent="0.2">
      <c r="D102" s="494"/>
      <c r="E102" s="494"/>
      <c r="F102" s="494"/>
      <c r="G102" s="494"/>
      <c r="H102" s="494"/>
      <c r="I102" s="494"/>
      <c r="J102" s="494"/>
      <c r="K102" s="494"/>
      <c r="L102" s="494"/>
      <c r="M102" s="494"/>
      <c r="N102" s="494"/>
      <c r="O102" s="494"/>
      <c r="P102" s="494"/>
      <c r="Q102" s="494"/>
      <c r="R102" s="494"/>
      <c r="S102" s="494"/>
      <c r="T102" s="494"/>
      <c r="U102" s="494"/>
    </row>
  </sheetData>
  <mergeCells count="5">
    <mergeCell ref="B52:T52"/>
    <mergeCell ref="B53:T53"/>
    <mergeCell ref="B2:U2"/>
    <mergeCell ref="B3:U3"/>
    <mergeCell ref="B54:U54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pageSetUpPr fitToPage="1"/>
  </sheetPr>
  <dimension ref="B2:AN60"/>
  <sheetViews>
    <sheetView showGridLines="0" workbookViewId="0">
      <selection activeCell="B3" sqref="B2:U3"/>
    </sheetView>
  </sheetViews>
  <sheetFormatPr defaultColWidth="11.42578125" defaultRowHeight="12.75" x14ac:dyDescent="0.2"/>
  <cols>
    <col min="1" max="1" width="3.7109375" style="9" customWidth="1"/>
    <col min="2" max="2" width="2.85546875" style="11" customWidth="1"/>
    <col min="3" max="3" width="37.7109375" style="9" customWidth="1"/>
    <col min="4" max="12" width="6" style="9" customWidth="1"/>
    <col min="13" max="15" width="6" style="10" customWidth="1"/>
    <col min="16" max="21" width="6" style="9" customWidth="1"/>
    <col min="22" max="22" width="12.28515625" style="9" bestFit="1" customWidth="1"/>
    <col min="23" max="23" width="8.5703125" style="9" bestFit="1" customWidth="1"/>
    <col min="24" max="24" width="9.28515625" style="9" bestFit="1" customWidth="1"/>
    <col min="25" max="31" width="6" style="9" bestFit="1" customWidth="1"/>
    <col min="32" max="32" width="6.28515625" style="9" bestFit="1" customWidth="1"/>
    <col min="33" max="33" width="5.42578125" style="9" bestFit="1" customWidth="1"/>
    <col min="34" max="34" width="6.85546875" style="9" bestFit="1" customWidth="1"/>
    <col min="35" max="35" width="5.5703125" style="9" customWidth="1"/>
    <col min="36" max="38" width="5.42578125" style="9" bestFit="1" customWidth="1"/>
    <col min="39" max="39" width="6.28515625" style="9" bestFit="1" customWidth="1"/>
    <col min="40" max="16384" width="11.42578125" style="9"/>
  </cols>
  <sheetData>
    <row r="2" spans="2:40" s="13" customFormat="1" ht="13.5" x14ac:dyDescent="0.2">
      <c r="B2" s="556" t="s">
        <v>175</v>
      </c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</row>
    <row r="3" spans="2:40" s="13" customFormat="1" ht="13.5" x14ac:dyDescent="0.2">
      <c r="B3" s="557" t="s">
        <v>389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</row>
    <row r="4" spans="2:40" s="13" customFormat="1" ht="15" customHeight="1" x14ac:dyDescent="0.2">
      <c r="B4" s="252"/>
      <c r="C4" s="253"/>
      <c r="D4" s="253"/>
      <c r="E4" s="253"/>
      <c r="F4" s="254"/>
      <c r="G4" s="254"/>
      <c r="H4" s="254"/>
      <c r="I4" s="254"/>
      <c r="J4" s="255"/>
      <c r="K4" s="111"/>
      <c r="N4" s="348"/>
      <c r="O4" s="111"/>
      <c r="P4" s="256"/>
      <c r="R4" s="348"/>
      <c r="T4" s="348"/>
      <c r="U4" s="348" t="s">
        <v>174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2:40" s="13" customFormat="1" ht="21.75" customHeight="1" x14ac:dyDescent="0.2">
      <c r="B5" s="257"/>
      <c r="C5" s="238" t="s">
        <v>172</v>
      </c>
      <c r="D5" s="239">
        <v>2002</v>
      </c>
      <c r="E5" s="239">
        <v>2003</v>
      </c>
      <c r="F5" s="239">
        <v>2004</v>
      </c>
      <c r="G5" s="239">
        <v>2005</v>
      </c>
      <c r="H5" s="239">
        <v>2006</v>
      </c>
      <c r="I5" s="239">
        <v>2007</v>
      </c>
      <c r="J5" s="239">
        <v>2008</v>
      </c>
      <c r="K5" s="239">
        <v>2009</v>
      </c>
      <c r="L5" s="239">
        <v>2010</v>
      </c>
      <c r="M5" s="239">
        <v>2011</v>
      </c>
      <c r="N5" s="239">
        <v>2012</v>
      </c>
      <c r="O5" s="239">
        <v>2013</v>
      </c>
      <c r="P5" s="239">
        <v>2014</v>
      </c>
      <c r="Q5" s="239">
        <v>2015</v>
      </c>
      <c r="R5" s="239">
        <v>2016</v>
      </c>
      <c r="S5" s="416">
        <v>2017</v>
      </c>
      <c r="T5" s="456">
        <v>2018</v>
      </c>
      <c r="U5" s="456">
        <v>2019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2:40" ht="22.5" customHeight="1" x14ac:dyDescent="0.2">
      <c r="B6" s="258"/>
      <c r="C6" s="182" t="str">
        <f>T00!C7</f>
        <v>Total da Receita Tributária</v>
      </c>
      <c r="D6" s="259">
        <v>0.32088241088534702</v>
      </c>
      <c r="E6" s="259">
        <v>0.31387968984062298</v>
      </c>
      <c r="F6" s="259">
        <v>0.32352997639891445</v>
      </c>
      <c r="G6" s="259">
        <v>0.33536784860644403</v>
      </c>
      <c r="H6" s="259">
        <v>0.33287101331787611</v>
      </c>
      <c r="I6" s="259">
        <v>0.33640505638938162</v>
      </c>
      <c r="J6" s="259">
        <v>0.33503537603614247</v>
      </c>
      <c r="K6" s="259">
        <v>0.32064340373488848</v>
      </c>
      <c r="L6" s="259">
        <v>0.32506286049620381</v>
      </c>
      <c r="M6" s="259">
        <v>0.33345571304978971</v>
      </c>
      <c r="N6" s="259">
        <v>0.32616403096770424</v>
      </c>
      <c r="O6" s="259">
        <v>0.32548094725434451</v>
      </c>
      <c r="P6" s="259">
        <v>0.31844882390327256</v>
      </c>
      <c r="Q6" s="259">
        <v>0.32099808600127649</v>
      </c>
      <c r="R6" s="259">
        <v>0.32256045905644448</v>
      </c>
      <c r="S6" s="259">
        <v>0.32333429963666527</v>
      </c>
      <c r="T6" s="259">
        <v>0.33260974226791945</v>
      </c>
      <c r="U6" s="259">
        <v>0.33187557584637561</v>
      </c>
      <c r="V6" s="481"/>
    </row>
    <row r="7" spans="2:40" ht="16.5" customHeight="1" x14ac:dyDescent="0.2">
      <c r="B7" s="260"/>
      <c r="C7" s="184" t="str">
        <f>T00!C8</f>
        <v>Tributos do Governo Federal</v>
      </c>
      <c r="D7" s="185">
        <v>0.22199063015410037</v>
      </c>
      <c r="E7" s="185">
        <v>0.21526934999821748</v>
      </c>
      <c r="F7" s="185">
        <v>0.22229110708780467</v>
      </c>
      <c r="G7" s="185">
        <v>0.23313198680173625</v>
      </c>
      <c r="H7" s="185">
        <v>0.23035246088129877</v>
      </c>
      <c r="I7" s="185">
        <v>0.23536770725258971</v>
      </c>
      <c r="J7" s="185">
        <v>0.23241002446637074</v>
      </c>
      <c r="K7" s="185">
        <v>0.22178418745973266</v>
      </c>
      <c r="L7" s="185">
        <v>0.22433833532882014</v>
      </c>
      <c r="M7" s="185">
        <v>0.23333764675937013</v>
      </c>
      <c r="N7" s="185">
        <v>0.22520666977306653</v>
      </c>
      <c r="O7" s="185">
        <v>0.22435438422846163</v>
      </c>
      <c r="P7" s="185">
        <v>0.21801488008481296</v>
      </c>
      <c r="Q7" s="185">
        <v>0.21929613072063095</v>
      </c>
      <c r="R7" s="185">
        <v>0.2205902886916907</v>
      </c>
      <c r="S7" s="185">
        <v>0.22000290679251275</v>
      </c>
      <c r="T7" s="185">
        <v>0.22461357290070524</v>
      </c>
      <c r="U7" s="185">
        <v>0.22251025930759114</v>
      </c>
      <c r="V7" s="481"/>
      <c r="X7" s="457"/>
    </row>
    <row r="8" spans="2:40" s="12" customFormat="1" ht="15" customHeight="1" x14ac:dyDescent="0.2">
      <c r="B8" s="261"/>
      <c r="C8" s="242" t="str">
        <f>T00!C9</f>
        <v>Orçamento Fiscal</v>
      </c>
      <c r="D8" s="262">
        <v>7.8814480156063765E-2</v>
      </c>
      <c r="E8" s="262">
        <v>7.2890867017576327E-2</v>
      </c>
      <c r="F8" s="262">
        <v>7.1754331235465596E-2</v>
      </c>
      <c r="G8" s="262">
        <v>7.7510332110707625E-2</v>
      </c>
      <c r="H8" s="262">
        <v>7.6745378666308428E-2</v>
      </c>
      <c r="I8" s="262">
        <v>7.9997207362187545E-2</v>
      </c>
      <c r="J8" s="262">
        <v>8.8572394931416054E-2</v>
      </c>
      <c r="K8" s="262">
        <v>7.8490600806456229E-2</v>
      </c>
      <c r="L8" s="262">
        <v>7.9187985840427022E-2</v>
      </c>
      <c r="M8" s="262">
        <v>8.3741762037989859E-2</v>
      </c>
      <c r="N8" s="262">
        <v>7.9160906013612295E-2</v>
      </c>
      <c r="O8" s="262">
        <v>7.8700252447146124E-2</v>
      </c>
      <c r="P8" s="262">
        <v>7.7294258309833982E-2</v>
      </c>
      <c r="Q8" s="262">
        <v>7.932552007820988E-2</v>
      </c>
      <c r="R8" s="262">
        <v>8.0879673814314712E-2</v>
      </c>
      <c r="S8" s="262">
        <v>7.8312678001091568E-2</v>
      </c>
      <c r="T8" s="262">
        <v>8.1692479983970612E-2</v>
      </c>
      <c r="U8" s="262">
        <v>8.3947771716988695E-2</v>
      </c>
      <c r="V8" s="481"/>
      <c r="W8" s="9"/>
      <c r="X8" s="457"/>
    </row>
    <row r="9" spans="2:40" ht="15" customHeight="1" x14ac:dyDescent="0.2">
      <c r="B9" s="263"/>
      <c r="C9" s="187" t="str">
        <f>T00!C10</f>
        <v xml:space="preserve">       Imposto de Renda</v>
      </c>
      <c r="D9" s="264">
        <v>5.6105189528563387E-2</v>
      </c>
      <c r="E9" s="264">
        <v>5.3098198739005009E-2</v>
      </c>
      <c r="F9" s="264">
        <v>5.1262921073684645E-2</v>
      </c>
      <c r="G9" s="264">
        <v>5.7156400800995703E-2</v>
      </c>
      <c r="H9" s="264">
        <v>5.6327946555887451E-2</v>
      </c>
      <c r="I9" s="264">
        <v>5.8729415121798773E-2</v>
      </c>
      <c r="J9" s="264">
        <v>6.2081835706066159E-2</v>
      </c>
      <c r="K9" s="264">
        <v>5.7298331245168158E-2</v>
      </c>
      <c r="L9" s="264">
        <v>5.4803289856077124E-2</v>
      </c>
      <c r="M9" s="264">
        <v>5.8406587821080977E-2</v>
      </c>
      <c r="N9" s="264">
        <v>5.5170109242284125E-2</v>
      </c>
      <c r="O9" s="264">
        <v>5.60569150204226E-2</v>
      </c>
      <c r="P9" s="264">
        <v>5.5288989596703766E-2</v>
      </c>
      <c r="Q9" s="264">
        <v>5.7014303957010126E-2</v>
      </c>
      <c r="R9" s="264">
        <v>6.1628191046110531E-2</v>
      </c>
      <c r="S9" s="264">
        <v>5.8880057347161535E-2</v>
      </c>
      <c r="T9" s="264">
        <v>6.0245630945398566E-2</v>
      </c>
      <c r="U9" s="264">
        <v>6.3051874111184264E-2</v>
      </c>
      <c r="V9" s="481"/>
      <c r="X9" s="457"/>
    </row>
    <row r="10" spans="2:40" ht="15" customHeight="1" x14ac:dyDescent="0.2">
      <c r="B10" s="263"/>
      <c r="C10" s="60" t="str">
        <f>T00!C11</f>
        <v xml:space="preserve">           Pessoas Físicas</v>
      </c>
      <c r="D10" s="264">
        <v>2.7393565975591112E-3</v>
      </c>
      <c r="E10" s="264">
        <v>2.7636536648621935E-3</v>
      </c>
      <c r="F10" s="264">
        <v>2.9513724551785015E-3</v>
      </c>
      <c r="G10" s="264">
        <v>3.1770945496557507E-3</v>
      </c>
      <c r="H10" s="264">
        <v>3.2846819491369559E-3</v>
      </c>
      <c r="I10" s="264">
        <v>4.6706996841252187E-3</v>
      </c>
      <c r="J10" s="264">
        <v>4.4740808117968763E-3</v>
      </c>
      <c r="K10" s="264">
        <v>4.0878927839772808E-3</v>
      </c>
      <c r="L10" s="264">
        <v>4.1813985569630254E-3</v>
      </c>
      <c r="M10" s="264">
        <v>4.687763579910232E-3</v>
      </c>
      <c r="N10" s="264">
        <v>4.6729910238745027E-3</v>
      </c>
      <c r="O10" s="264">
        <v>4.536770279890601E-3</v>
      </c>
      <c r="P10" s="264">
        <v>4.4613773987848661E-3</v>
      </c>
      <c r="Q10" s="264">
        <v>4.5362950355024283E-3</v>
      </c>
      <c r="R10" s="264">
        <v>4.5115678439076722E-3</v>
      </c>
      <c r="S10" s="264">
        <v>4.6335662378596577E-3</v>
      </c>
      <c r="T10" s="264">
        <v>4.719434713639962E-3</v>
      </c>
      <c r="U10" s="264">
        <v>5.1950093589351745E-3</v>
      </c>
      <c r="V10" s="481"/>
      <c r="X10" s="457"/>
    </row>
    <row r="11" spans="2:40" ht="15" customHeight="1" x14ac:dyDescent="0.2">
      <c r="B11" s="263"/>
      <c r="C11" s="60" t="str">
        <f>T00!C12</f>
        <v xml:space="preserve">           Pessoas Jurídicas</v>
      </c>
      <c r="D11" s="264">
        <v>2.1182822808390633E-2</v>
      </c>
      <c r="E11" s="264">
        <v>1.793464312115501E-2</v>
      </c>
      <c r="F11" s="264">
        <v>1.7991936585025944E-2</v>
      </c>
      <c r="G11" s="264">
        <v>2.1862624263609791E-2</v>
      </c>
      <c r="H11" s="264">
        <v>2.1562914292042969E-2</v>
      </c>
      <c r="I11" s="264">
        <v>2.4176686887848686E-2</v>
      </c>
      <c r="J11" s="264">
        <v>2.5305247599064842E-2</v>
      </c>
      <c r="K11" s="264">
        <v>2.3205015876430687E-2</v>
      </c>
      <c r="L11" s="264">
        <v>2.1224212348047597E-2</v>
      </c>
      <c r="M11" s="264">
        <v>2.1697740452639239E-2</v>
      </c>
      <c r="N11" s="264">
        <v>1.9230282902271346E-2</v>
      </c>
      <c r="O11" s="264">
        <v>2.0503408172279417E-2</v>
      </c>
      <c r="P11" s="264">
        <v>1.8865002677948755E-2</v>
      </c>
      <c r="Q11" s="264">
        <v>1.7497314110134332E-2</v>
      </c>
      <c r="R11" s="264">
        <v>2.0924199197103741E-2</v>
      </c>
      <c r="S11" s="264">
        <v>1.7288414905548402E-2</v>
      </c>
      <c r="T11" s="264">
        <v>1.7282605491692235E-2</v>
      </c>
      <c r="U11" s="264">
        <v>1.7518483396380232E-2</v>
      </c>
      <c r="V11" s="481"/>
      <c r="X11" s="457"/>
    </row>
    <row r="12" spans="2:40" ht="15" customHeight="1" x14ac:dyDescent="0.2">
      <c r="B12" s="263"/>
      <c r="C12" s="60" t="str">
        <f>T00!C13</f>
        <v xml:space="preserve">           Retido na Fonte</v>
      </c>
      <c r="D12" s="264">
        <v>3.2183010122613646E-2</v>
      </c>
      <c r="E12" s="264">
        <v>3.2399901952987802E-2</v>
      </c>
      <c r="F12" s="264">
        <v>3.0319612033480197E-2</v>
      </c>
      <c r="G12" s="264">
        <v>3.2116681987730163E-2</v>
      </c>
      <c r="H12" s="264">
        <v>3.1480350314707528E-2</v>
      </c>
      <c r="I12" s="264">
        <v>2.9882028549824868E-2</v>
      </c>
      <c r="J12" s="264">
        <v>3.2302507295204438E-2</v>
      </c>
      <c r="K12" s="264">
        <v>3.0005422584760185E-2</v>
      </c>
      <c r="L12" s="264">
        <v>2.93976789510665E-2</v>
      </c>
      <c r="M12" s="264">
        <v>3.2021083788531503E-2</v>
      </c>
      <c r="N12" s="264">
        <v>3.1266835316138275E-2</v>
      </c>
      <c r="O12" s="264">
        <v>3.101673656825258E-2</v>
      </c>
      <c r="P12" s="264">
        <v>3.1962609519970146E-2</v>
      </c>
      <c r="Q12" s="264">
        <v>3.4980694811373364E-2</v>
      </c>
      <c r="R12" s="264">
        <v>3.6192424005099116E-2</v>
      </c>
      <c r="S12" s="264">
        <v>3.6958076203753479E-2</v>
      </c>
      <c r="T12" s="264">
        <v>3.824359074006637E-2</v>
      </c>
      <c r="U12" s="264">
        <v>4.0338381355868862E-2</v>
      </c>
      <c r="V12" s="481"/>
      <c r="X12" s="457"/>
    </row>
    <row r="13" spans="2:40" ht="15" customHeight="1" x14ac:dyDescent="0.2">
      <c r="B13" s="263"/>
      <c r="C13" s="60" t="str">
        <f>T00!C14</f>
        <v xml:space="preserve">      Imposto sobre Produtos Industrializados</v>
      </c>
      <c r="D13" s="264">
        <v>1.2416897689699473E-2</v>
      </c>
      <c r="E13" s="264">
        <v>1.0343484389073895E-2</v>
      </c>
      <c r="F13" s="264">
        <v>1.076049267476707E-2</v>
      </c>
      <c r="G13" s="264">
        <v>1.1092949009102572E-2</v>
      </c>
      <c r="H13" s="264">
        <v>1.1149117964283405E-2</v>
      </c>
      <c r="I13" s="264">
        <v>1.1505622699323459E-2</v>
      </c>
      <c r="J13" s="264">
        <v>1.181109529270306E-2</v>
      </c>
      <c r="K13" s="264">
        <v>8.3198925170321486E-3</v>
      </c>
      <c r="L13" s="264">
        <v>9.5973201373509079E-3</v>
      </c>
      <c r="M13" s="264">
        <v>9.4207280928778354E-3</v>
      </c>
      <c r="N13" s="264">
        <v>8.8593890874103798E-3</v>
      </c>
      <c r="O13" s="264">
        <v>8.0506151575234636E-3</v>
      </c>
      <c r="P13" s="264">
        <v>8.5139203995135398E-3</v>
      </c>
      <c r="Q13" s="264">
        <v>8.0137450220930072E-3</v>
      </c>
      <c r="R13" s="264">
        <v>6.675581761394522E-3</v>
      </c>
      <c r="S13" s="264">
        <v>7.1455482425961739E-3</v>
      </c>
      <c r="T13" s="264">
        <v>7.836256346535354E-3</v>
      </c>
      <c r="U13" s="264">
        <v>7.2261866342071008E-3</v>
      </c>
      <c r="V13" s="481"/>
      <c r="X13" s="457"/>
    </row>
    <row r="14" spans="2:40" ht="15" customHeight="1" x14ac:dyDescent="0.2">
      <c r="B14" s="263"/>
      <c r="C14" s="60" t="str">
        <f>T00!C15</f>
        <v xml:space="preserve">      Imposto sobre Operações Financeiras</v>
      </c>
      <c r="D14" s="264">
        <v>2.6824026474724142E-3</v>
      </c>
      <c r="E14" s="264">
        <v>2.5733766504674022E-3</v>
      </c>
      <c r="F14" s="264">
        <v>2.6727534843060102E-3</v>
      </c>
      <c r="G14" s="264">
        <v>2.7487364978600799E-3</v>
      </c>
      <c r="H14" s="264">
        <v>2.7972290767776216E-3</v>
      </c>
      <c r="I14" s="264">
        <v>2.8738919857587602E-3</v>
      </c>
      <c r="J14" s="264">
        <v>6.4854529052983624E-3</v>
      </c>
      <c r="K14" s="264">
        <v>5.7710377850996942E-3</v>
      </c>
      <c r="L14" s="264">
        <v>6.8379748533911912E-3</v>
      </c>
      <c r="M14" s="264">
        <v>7.3117269377136404E-3</v>
      </c>
      <c r="N14" s="264">
        <v>6.438855055219783E-3</v>
      </c>
      <c r="O14" s="264">
        <v>5.5175292470317286E-3</v>
      </c>
      <c r="P14" s="264">
        <v>5.1490559138376796E-3</v>
      </c>
      <c r="Q14" s="264">
        <v>5.7842362986827243E-3</v>
      </c>
      <c r="R14" s="264">
        <v>5.3665594566897762E-3</v>
      </c>
      <c r="S14" s="264">
        <v>5.2648953820876674E-3</v>
      </c>
      <c r="T14" s="264">
        <v>5.3148797735935475E-3</v>
      </c>
      <c r="U14" s="264">
        <v>5.6422006655545334E-3</v>
      </c>
      <c r="V14" s="481"/>
      <c r="X14" s="457"/>
    </row>
    <row r="15" spans="2:40" ht="15" customHeight="1" x14ac:dyDescent="0.2">
      <c r="B15" s="263"/>
      <c r="C15" s="60" t="str">
        <f>T00!C16</f>
        <v xml:space="preserve">      Impostos sobre o Comércio Exterior</v>
      </c>
      <c r="D15" s="264">
        <v>5.3443850802065143E-3</v>
      </c>
      <c r="E15" s="264">
        <v>4.7327531085600647E-3</v>
      </c>
      <c r="F15" s="264">
        <v>4.7079428935162997E-3</v>
      </c>
      <c r="G15" s="264">
        <v>4.1199474518798882E-3</v>
      </c>
      <c r="H15" s="264">
        <v>4.0920548328793691E-3</v>
      </c>
      <c r="I15" s="264">
        <v>4.4914512981495793E-3</v>
      </c>
      <c r="J15" s="264">
        <v>5.5000258088109431E-3</v>
      </c>
      <c r="K15" s="264">
        <v>4.7717676470380617E-3</v>
      </c>
      <c r="L15" s="264">
        <v>5.4348426907959374E-3</v>
      </c>
      <c r="M15" s="264">
        <v>6.1152456151526364E-3</v>
      </c>
      <c r="N15" s="264">
        <v>6.4568950833977182E-3</v>
      </c>
      <c r="O15" s="264">
        <v>6.9348165453701907E-3</v>
      </c>
      <c r="P15" s="264">
        <v>6.3633879148662391E-3</v>
      </c>
      <c r="Q15" s="264">
        <v>6.49945689085853E-3</v>
      </c>
      <c r="R15" s="264">
        <v>5.0161060774169099E-3</v>
      </c>
      <c r="S15" s="264">
        <v>4.9139588793357877E-3</v>
      </c>
      <c r="T15" s="264">
        <v>5.90841278375625E-3</v>
      </c>
      <c r="U15" s="264">
        <v>5.9161128307123421E-3</v>
      </c>
      <c r="V15" s="481"/>
      <c r="X15" s="457"/>
    </row>
    <row r="16" spans="2:40" ht="15" customHeight="1" x14ac:dyDescent="0.2">
      <c r="B16" s="263"/>
      <c r="C16" s="60" t="str">
        <f>T00!C17</f>
        <v xml:space="preserve">      Taxas Federais</v>
      </c>
      <c r="D16" s="264">
        <v>1.0293887569698304E-3</v>
      </c>
      <c r="E16" s="264">
        <v>1.0432469491145611E-3</v>
      </c>
      <c r="F16" s="264">
        <v>1.1574951863933983E-3</v>
      </c>
      <c r="G16" s="264">
        <v>1.3243994265266237E-3</v>
      </c>
      <c r="H16" s="264">
        <v>1.3508975774610471E-3</v>
      </c>
      <c r="I16" s="264">
        <v>1.2930503042344541E-3</v>
      </c>
      <c r="J16" s="264">
        <v>1.3369864434878954E-3</v>
      </c>
      <c r="K16" s="264">
        <v>1.2452982976468084E-3</v>
      </c>
      <c r="L16" s="264">
        <v>1.3042957116170555E-3</v>
      </c>
      <c r="M16" s="264">
        <v>1.3329317672840259E-3</v>
      </c>
      <c r="N16" s="264">
        <v>1.093617111804119E-3</v>
      </c>
      <c r="O16" s="264">
        <v>9.5844779185834731E-4</v>
      </c>
      <c r="P16" s="264">
        <v>8.6332157461394823E-4</v>
      </c>
      <c r="Q16" s="264">
        <v>8.863883369756131E-4</v>
      </c>
      <c r="R16" s="264">
        <v>1.1090339867925239E-3</v>
      </c>
      <c r="S16" s="264">
        <v>9.7233111472495859E-4</v>
      </c>
      <c r="T16" s="264">
        <v>1.1106994516725277E-3</v>
      </c>
      <c r="U16" s="264">
        <v>9.1105682734259649E-4</v>
      </c>
      <c r="V16" s="481"/>
      <c r="X16" s="457"/>
    </row>
    <row r="17" spans="2:24" ht="15" customHeight="1" x14ac:dyDescent="0.2">
      <c r="B17" s="263"/>
      <c r="C17" s="60" t="str">
        <f>T00!C18</f>
        <v xml:space="preserve">      Cota-Parte Ad Fr. Ren. Mar. Mercante</v>
      </c>
      <c r="D17" s="264">
        <v>4.3975044809901783E-4</v>
      </c>
      <c r="E17" s="264">
        <v>4.0116656021872054E-4</v>
      </c>
      <c r="F17" s="264">
        <v>5.4942643115633231E-4</v>
      </c>
      <c r="G17" s="264">
        <v>4.5314111699965232E-4</v>
      </c>
      <c r="H17" s="264">
        <v>3.7788177434624381E-4</v>
      </c>
      <c r="I17" s="264">
        <v>5.0764456251674631E-4</v>
      </c>
      <c r="J17" s="264">
        <v>7.4121801224615307E-4</v>
      </c>
      <c r="K17" s="264">
        <v>4.534821448194467E-4</v>
      </c>
      <c r="L17" s="264">
        <v>6.0446317698560962E-4</v>
      </c>
      <c r="M17" s="264">
        <v>5.6132310136546579E-4</v>
      </c>
      <c r="N17" s="264">
        <v>5.9881245703628013E-4</v>
      </c>
      <c r="O17" s="264">
        <v>6.3149793208967233E-4</v>
      </c>
      <c r="P17" s="264">
        <v>5.5434634511822463E-4</v>
      </c>
      <c r="Q17" s="264">
        <v>5.0115746327045977E-4</v>
      </c>
      <c r="R17" s="264">
        <v>4.3725396282504286E-4</v>
      </c>
      <c r="S17" s="264">
        <v>4.3472837966988988E-4</v>
      </c>
      <c r="T17" s="264">
        <v>5.4020353665938995E-4</v>
      </c>
      <c r="U17" s="264">
        <v>4.4519828748977179E-4</v>
      </c>
      <c r="V17" s="481"/>
      <c r="X17" s="457"/>
    </row>
    <row r="18" spans="2:24" ht="15" customHeight="1" x14ac:dyDescent="0.2">
      <c r="B18" s="263"/>
      <c r="C18" s="60" t="str">
        <f>T00!C19</f>
        <v xml:space="preserve">      Contrib. Custeio Pensões Militares</v>
      </c>
      <c r="D18" s="264">
        <v>6.6844871273037459E-4</v>
      </c>
      <c r="E18" s="264">
        <v>5.6296221135539019E-4</v>
      </c>
      <c r="F18" s="264">
        <v>5.1900567984448573E-4</v>
      </c>
      <c r="G18" s="264">
        <v>4.8900419159357566E-4</v>
      </c>
      <c r="H18" s="264">
        <v>5.2977040384211713E-4</v>
      </c>
      <c r="I18" s="264">
        <v>4.7946932572070865E-4</v>
      </c>
      <c r="J18" s="264">
        <v>4.8648000257704135E-4</v>
      </c>
      <c r="K18" s="264">
        <v>5.0442270229322317E-4</v>
      </c>
      <c r="L18" s="264">
        <v>4.8098161587422251E-4</v>
      </c>
      <c r="M18" s="264">
        <v>4.6281174877330176E-4</v>
      </c>
      <c r="N18" s="264">
        <v>4.1564094998712293E-4</v>
      </c>
      <c r="O18" s="264">
        <v>4.0713973555687387E-4</v>
      </c>
      <c r="P18" s="264">
        <v>4.0547822649189221E-4</v>
      </c>
      <c r="Q18" s="264">
        <v>4.4194074626066604E-4</v>
      </c>
      <c r="R18" s="264">
        <v>4.6727658305802474E-4</v>
      </c>
      <c r="S18" s="264">
        <v>5.0776105042912238E-4</v>
      </c>
      <c r="T18" s="264">
        <v>5.3044758936839282E-4</v>
      </c>
      <c r="U18" s="264">
        <v>5.305653693795417E-4</v>
      </c>
      <c r="V18" s="481"/>
      <c r="X18" s="457"/>
    </row>
    <row r="19" spans="2:24" ht="15" customHeight="1" x14ac:dyDescent="0.2">
      <c r="B19" s="263"/>
      <c r="C19" s="60" t="str">
        <f>T00!C20</f>
        <v xml:space="preserve">      Imposto Territorial Rural</v>
      </c>
      <c r="D19" s="264">
        <v>1.2801729232275426E-4</v>
      </c>
      <c r="E19" s="264">
        <v>1.3567840978128326E-4</v>
      </c>
      <c r="F19" s="264">
        <v>1.2429381179734892E-4</v>
      </c>
      <c r="G19" s="264">
        <v>1.2575361574953314E-4</v>
      </c>
      <c r="H19" s="264">
        <v>1.204804808311782E-4</v>
      </c>
      <c r="I19" s="264">
        <v>1.1666206468506185E-4</v>
      </c>
      <c r="J19" s="264">
        <v>1.2930076022644337E-4</v>
      </c>
      <c r="K19" s="264">
        <v>1.2636846735869365E-4</v>
      </c>
      <c r="L19" s="264">
        <v>1.2481779833496996E-4</v>
      </c>
      <c r="M19" s="264">
        <v>1.3040695374198229E-4</v>
      </c>
      <c r="N19" s="264">
        <v>1.2758702647276294E-4</v>
      </c>
      <c r="O19" s="264">
        <v>1.4329101729324649E-4</v>
      </c>
      <c r="P19" s="264">
        <v>1.5575833868868634E-4</v>
      </c>
      <c r="Q19" s="264">
        <v>1.8429136305876109E-4</v>
      </c>
      <c r="R19" s="264">
        <v>1.796709400273841E-4</v>
      </c>
      <c r="S19" s="264">
        <v>1.9339760508643131E-4</v>
      </c>
      <c r="T19" s="264">
        <v>2.0594955698658576E-4</v>
      </c>
      <c r="U19" s="264">
        <v>2.2457699111855348E-4</v>
      </c>
      <c r="V19" s="481"/>
      <c r="X19" s="457"/>
    </row>
    <row r="20" spans="2:24" ht="15" customHeight="1" x14ac:dyDescent="0.2">
      <c r="B20" s="263"/>
      <c r="C20" s="247" t="str">
        <f>T00!C21</f>
        <v>Orçamento Seguridade Social</v>
      </c>
      <c r="D20" s="262">
        <v>0.10216381811514119</v>
      </c>
      <c r="E20" s="262">
        <v>0.10276292611492151</v>
      </c>
      <c r="F20" s="262">
        <v>0.11187363735478301</v>
      </c>
      <c r="G20" s="262">
        <v>0.11658585282689202</v>
      </c>
      <c r="H20" s="262">
        <v>0.11450129431106931</v>
      </c>
      <c r="I20" s="262">
        <v>0.11628528710837698</v>
      </c>
      <c r="J20" s="262">
        <v>0.11933488729982733</v>
      </c>
      <c r="K20" s="262">
        <v>0.11841093369211635</v>
      </c>
      <c r="L20" s="262">
        <v>0.11995318217496813</v>
      </c>
      <c r="M20" s="262">
        <v>0.12350322337919858</v>
      </c>
      <c r="N20" s="262">
        <v>0.12054404269881572</v>
      </c>
      <c r="O20" s="262">
        <v>0.11979755498021544</v>
      </c>
      <c r="P20" s="262">
        <v>0.11432789668885698</v>
      </c>
      <c r="Q20" s="262">
        <v>0.11218490527125463</v>
      </c>
      <c r="R20" s="262">
        <v>0.11148843698184238</v>
      </c>
      <c r="S20" s="262">
        <v>0.11402332261967255</v>
      </c>
      <c r="T20" s="262">
        <v>0.11643109734402221</v>
      </c>
      <c r="U20" s="262">
        <v>0.11252949539603134</v>
      </c>
      <c r="V20" s="481"/>
      <c r="X20" s="457"/>
    </row>
    <row r="21" spans="2:24" ht="15" customHeight="1" x14ac:dyDescent="0.2">
      <c r="B21" s="263"/>
      <c r="C21" s="60" t="str">
        <f>T00!C22</f>
        <v xml:space="preserve">      Contribuição para a Previdência Social (1)</v>
      </c>
      <c r="D21" s="264">
        <v>4.69946650237461E-2</v>
      </c>
      <c r="E21" s="264">
        <v>4.6385134111683608E-2</v>
      </c>
      <c r="F21" s="264">
        <v>4.7817551243815933E-2</v>
      </c>
      <c r="G21" s="264">
        <v>4.9271576731189391E-2</v>
      </c>
      <c r="H21" s="264">
        <v>5.0373682585665186E-2</v>
      </c>
      <c r="I21" s="264">
        <v>5.0866543993598801E-2</v>
      </c>
      <c r="J21" s="264">
        <v>5.1321952516750063E-2</v>
      </c>
      <c r="K21" s="264">
        <v>5.382491984874839E-2</v>
      </c>
      <c r="L21" s="264">
        <v>5.4514792824941385E-2</v>
      </c>
      <c r="M21" s="264">
        <v>5.5874149114597399E-2</v>
      </c>
      <c r="N21" s="264">
        <v>5.6635309592860283E-2</v>
      </c>
      <c r="O21" s="264">
        <v>5.5566859665602625E-2</v>
      </c>
      <c r="P21" s="264">
        <v>5.4746163604607961E-2</v>
      </c>
      <c r="Q21" s="264">
        <v>5.3654010574925359E-2</v>
      </c>
      <c r="R21" s="264">
        <v>5.3646604592323135E-2</v>
      </c>
      <c r="S21" s="264">
        <v>5.4002805077832332E-2</v>
      </c>
      <c r="T21" s="264">
        <v>5.4347996340955447E-2</v>
      </c>
      <c r="U21" s="264">
        <v>5.4612818823347543E-2</v>
      </c>
      <c r="V21" s="481"/>
      <c r="X21" s="457"/>
    </row>
    <row r="22" spans="2:24" s="12" customFormat="1" ht="15" customHeight="1" x14ac:dyDescent="0.2">
      <c r="B22" s="261"/>
      <c r="C22" s="60" t="str">
        <f>T00!C23</f>
        <v xml:space="preserve">      Cofins</v>
      </c>
      <c r="D22" s="264">
        <v>3.4254371487271458E-2</v>
      </c>
      <c r="E22" s="264">
        <v>3.3811519404147769E-2</v>
      </c>
      <c r="F22" s="264">
        <v>3.9536354886344917E-2</v>
      </c>
      <c r="G22" s="264">
        <v>3.9932810735068131E-2</v>
      </c>
      <c r="H22" s="264">
        <v>3.7063484078176501E-2</v>
      </c>
      <c r="I22" s="264">
        <v>3.7109066318912518E-2</v>
      </c>
      <c r="J22" s="264">
        <v>3.8174997624751378E-2</v>
      </c>
      <c r="K22" s="264">
        <v>3.5128387613239581E-2</v>
      </c>
      <c r="L22" s="264">
        <v>3.6269758567331653E-2</v>
      </c>
      <c r="M22" s="264">
        <v>3.7698255492654438E-2</v>
      </c>
      <c r="N22" s="264">
        <v>3.634826554829524E-2</v>
      </c>
      <c r="O22" s="264">
        <v>3.7051682034235825E-2</v>
      </c>
      <c r="P22" s="264">
        <v>3.3690581250302609E-2</v>
      </c>
      <c r="Q22" s="264">
        <v>3.3336074189329941E-2</v>
      </c>
      <c r="R22" s="264">
        <v>3.2143361725692134E-2</v>
      </c>
      <c r="S22" s="264">
        <v>3.3671443617389649E-2</v>
      </c>
      <c r="T22" s="264">
        <v>3.5459528161864907E-2</v>
      </c>
      <c r="U22" s="264">
        <v>3.2709702418885073E-2</v>
      </c>
      <c r="V22" s="481"/>
      <c r="W22" s="9"/>
      <c r="X22" s="457"/>
    </row>
    <row r="23" spans="2:24" ht="15" customHeight="1" x14ac:dyDescent="0.2">
      <c r="B23" s="263"/>
      <c r="C23" s="60" t="str">
        <f>T00!C24</f>
        <v xml:space="preserve">      Contribuição Social sobre o Lucro Líquido</v>
      </c>
      <c r="D23" s="264">
        <v>8.3478819786228942E-3</v>
      </c>
      <c r="E23" s="264">
        <v>9.1396104797896189E-3</v>
      </c>
      <c r="F23" s="264">
        <v>9.8786373880744259E-3</v>
      </c>
      <c r="G23" s="264">
        <v>1.1517934334580362E-2</v>
      </c>
      <c r="H23" s="264">
        <v>1.1056428507232765E-2</v>
      </c>
      <c r="I23" s="264">
        <v>1.2239503843292776E-2</v>
      </c>
      <c r="J23" s="264">
        <v>1.3436290201737536E-2</v>
      </c>
      <c r="K23" s="264">
        <v>1.3028276572189135E-2</v>
      </c>
      <c r="L23" s="264">
        <v>1.1781335432501358E-2</v>
      </c>
      <c r="M23" s="264">
        <v>1.3411623543482333E-2</v>
      </c>
      <c r="N23" s="264">
        <v>1.1596475984618132E-2</v>
      </c>
      <c r="O23" s="264">
        <v>1.1569951994716825E-2</v>
      </c>
      <c r="P23" s="264">
        <v>1.0786007234123551E-2</v>
      </c>
      <c r="Q23" s="264">
        <v>9.8647416113047375E-3</v>
      </c>
      <c r="R23" s="264">
        <v>1.0648667754183541E-2</v>
      </c>
      <c r="S23" s="264">
        <v>1.0737171698612812E-2</v>
      </c>
      <c r="T23" s="264">
        <v>1.0995616590384184E-2</v>
      </c>
      <c r="U23" s="264">
        <v>1.1075530997110897E-2</v>
      </c>
      <c r="V23" s="481"/>
      <c r="X23" s="457"/>
    </row>
    <row r="24" spans="2:24" ht="15" customHeight="1" x14ac:dyDescent="0.2">
      <c r="B24" s="263"/>
      <c r="C24" s="60" t="str">
        <f>T00!C25</f>
        <v xml:space="preserve">      Contribuição para o PIS/Pasep</v>
      </c>
      <c r="D24" s="264">
        <v>8.4072744752496844E-3</v>
      </c>
      <c r="E24" s="264">
        <v>9.6712166129007751E-3</v>
      </c>
      <c r="F24" s="264">
        <v>9.8690464938812929E-3</v>
      </c>
      <c r="G24" s="264">
        <v>9.8316562003425683E-3</v>
      </c>
      <c r="H24" s="264">
        <v>9.7369324489522905E-3</v>
      </c>
      <c r="I24" s="264">
        <v>9.5072152166826487E-3</v>
      </c>
      <c r="J24" s="264">
        <v>9.77881628619196E-3</v>
      </c>
      <c r="K24" s="264">
        <v>9.2977940089081605E-3</v>
      </c>
      <c r="L24" s="264">
        <v>1.044653547517033E-2</v>
      </c>
      <c r="M24" s="264">
        <v>9.8031652438447092E-3</v>
      </c>
      <c r="N24" s="264">
        <v>9.6549259104046718E-3</v>
      </c>
      <c r="O24" s="264">
        <v>9.4754636060510131E-3</v>
      </c>
      <c r="P24" s="264">
        <v>8.9014769706554191E-3</v>
      </c>
      <c r="Q24" s="264">
        <v>8.7711355396931263E-3</v>
      </c>
      <c r="R24" s="264">
        <v>8.744686126889516E-3</v>
      </c>
      <c r="S24" s="264">
        <v>9.2317168441328756E-3</v>
      </c>
      <c r="T24" s="264">
        <v>9.6567100507940467E-3</v>
      </c>
      <c r="U24" s="264">
        <v>8.8214232013996002E-3</v>
      </c>
      <c r="V24" s="481"/>
      <c r="X24" s="457"/>
    </row>
    <row r="25" spans="2:24" ht="15" customHeight="1" x14ac:dyDescent="0.2">
      <c r="B25" s="263"/>
      <c r="C25" s="60" t="str">
        <f>T00!C26</f>
        <v xml:space="preserve">      Contrib. Seg. Soc. Servidor Público - CPSS</v>
      </c>
      <c r="D25" s="264">
        <v>2.93460741165147E-3</v>
      </c>
      <c r="E25" s="264">
        <v>2.5109527443795449E-3</v>
      </c>
      <c r="F25" s="264">
        <v>3.5277529716193209E-3</v>
      </c>
      <c r="G25" s="264">
        <v>4.8075263482375181E-3</v>
      </c>
      <c r="H25" s="264">
        <v>4.9788726951843195E-3</v>
      </c>
      <c r="I25" s="264">
        <v>5.114246394380296E-3</v>
      </c>
      <c r="J25" s="264">
        <v>5.1670332062719159E-3</v>
      </c>
      <c r="K25" s="264">
        <v>5.553742556641655E-3</v>
      </c>
      <c r="L25" s="264">
        <v>5.3547350231751278E-3</v>
      </c>
      <c r="M25" s="264">
        <v>5.1402259610541312E-3</v>
      </c>
      <c r="N25" s="264">
        <v>4.7467253153054357E-3</v>
      </c>
      <c r="O25" s="264">
        <v>4.5739067907965758E-3</v>
      </c>
      <c r="P25" s="264">
        <v>4.6390538834249033E-3</v>
      </c>
      <c r="Q25" s="264">
        <v>4.8933700165549572E-3</v>
      </c>
      <c r="R25" s="264">
        <v>4.8954460397430156E-3</v>
      </c>
      <c r="S25" s="264">
        <v>5.130114931052256E-3</v>
      </c>
      <c r="T25" s="264">
        <v>4.8760934452071825E-3</v>
      </c>
      <c r="U25" s="264">
        <v>4.5873845236137174E-3</v>
      </c>
      <c r="V25" s="481"/>
      <c r="X25" s="457"/>
    </row>
    <row r="26" spans="2:24" ht="15" customHeight="1" x14ac:dyDescent="0.2">
      <c r="B26" s="263"/>
      <c r="C26" s="60" t="str">
        <f>T00!C27</f>
        <v xml:space="preserve">      Contrib. s/ Receita de Concursos e Progn.</v>
      </c>
      <c r="D26" s="264">
        <v>7.0774425970479896E-4</v>
      </c>
      <c r="E26" s="264">
        <v>7.4331622769652401E-4</v>
      </c>
      <c r="F26" s="264">
        <v>7.770663585685611E-4</v>
      </c>
      <c r="G26" s="264">
        <v>7.2067024236857917E-4</v>
      </c>
      <c r="H26" s="264">
        <v>6.3622841113207507E-4</v>
      </c>
      <c r="I26" s="264">
        <v>6.9513066087254329E-4</v>
      </c>
      <c r="J26" s="264">
        <v>6.5873867151158253E-4</v>
      </c>
      <c r="K26" s="264">
        <v>7.492721849935084E-4</v>
      </c>
      <c r="L26" s="264">
        <v>8.0996716655596583E-4</v>
      </c>
      <c r="M26" s="264">
        <v>7.8007979390053237E-4</v>
      </c>
      <c r="N26" s="264">
        <v>7.816713423431283E-4</v>
      </c>
      <c r="O26" s="264">
        <v>7.6054297428229732E-4</v>
      </c>
      <c r="P26" s="264">
        <v>8.2519741064341593E-4</v>
      </c>
      <c r="Q26" s="264">
        <v>9.0432280153714606E-4</v>
      </c>
      <c r="R26" s="264">
        <v>6.7858458405430382E-4</v>
      </c>
      <c r="S26" s="264">
        <v>6.947723810649311E-4</v>
      </c>
      <c r="T26" s="264">
        <v>6.6215971094851604E-4</v>
      </c>
      <c r="U26" s="264">
        <v>3.8617626200267168E-4</v>
      </c>
      <c r="V26" s="481"/>
      <c r="X26" s="457"/>
    </row>
    <row r="27" spans="2:24" ht="15" customHeight="1" x14ac:dyDescent="0.2">
      <c r="B27" s="263"/>
      <c r="C27" s="60" t="str">
        <f>T00!C28</f>
        <v xml:space="preserve">      Contrib. Partic. Seguro DPVAT</v>
      </c>
      <c r="D27" s="264">
        <v>4.6638703021147126E-4</v>
      </c>
      <c r="E27" s="264">
        <v>4.4939115860784023E-4</v>
      </c>
      <c r="F27" s="264">
        <v>4.0815550304822178E-4</v>
      </c>
      <c r="G27" s="264">
        <v>4.5820883195037907E-4</v>
      </c>
      <c r="H27" s="264">
        <v>6.0192641935142047E-4</v>
      </c>
      <c r="I27" s="264">
        <v>6.9688574074870452E-4</v>
      </c>
      <c r="J27" s="264">
        <v>7.4179120465060809E-4</v>
      </c>
      <c r="K27" s="264">
        <v>7.7904695253796868E-4</v>
      </c>
      <c r="L27" s="264">
        <v>7.2839391030835748E-4</v>
      </c>
      <c r="M27" s="264">
        <v>7.4693280168641588E-4</v>
      </c>
      <c r="N27" s="264">
        <v>7.3070698037077655E-4</v>
      </c>
      <c r="O27" s="264">
        <v>7.4797070993820223E-4</v>
      </c>
      <c r="P27" s="264">
        <v>6.8678505461802514E-4</v>
      </c>
      <c r="Q27" s="264">
        <v>7.0744696908679381E-4</v>
      </c>
      <c r="R27" s="264">
        <v>6.7675915507052747E-4</v>
      </c>
      <c r="S27" s="264">
        <v>5.0149746463144199E-4</v>
      </c>
      <c r="T27" s="264">
        <v>3.3563231464272961E-4</v>
      </c>
      <c r="U27" s="264">
        <v>1.4155181547806882E-4</v>
      </c>
      <c r="V27" s="481"/>
      <c r="X27" s="457"/>
    </row>
    <row r="28" spans="2:24" ht="15" customHeight="1" x14ac:dyDescent="0.2">
      <c r="B28" s="263"/>
      <c r="C28" s="61" t="str">
        <f>T00!C29</f>
        <v xml:space="preserve">      Contribuições Rurais</v>
      </c>
      <c r="D28" s="264">
        <v>5.0886448683321867E-5</v>
      </c>
      <c r="E28" s="264">
        <v>5.1785375715829237E-5</v>
      </c>
      <c r="F28" s="264">
        <v>5.9072509430344906E-5</v>
      </c>
      <c r="G28" s="264">
        <v>4.5469403155083747E-5</v>
      </c>
      <c r="H28" s="264">
        <v>5.3739165374750374E-5</v>
      </c>
      <c r="I28" s="264">
        <v>5.6694939888689165E-5</v>
      </c>
      <c r="J28" s="264">
        <v>5.5267587962282049E-5</v>
      </c>
      <c r="K28" s="264">
        <v>4.9493954857950279E-5</v>
      </c>
      <c r="L28" s="264">
        <v>4.7663774983935289E-5</v>
      </c>
      <c r="M28" s="264">
        <v>4.8791427978636235E-5</v>
      </c>
      <c r="N28" s="264">
        <v>4.9962024618049502E-5</v>
      </c>
      <c r="O28" s="264">
        <v>5.1177204592076165E-5</v>
      </c>
      <c r="P28" s="264">
        <v>5.2631280481083683E-5</v>
      </c>
      <c r="Q28" s="264">
        <v>5.3803568822574918E-5</v>
      </c>
      <c r="R28" s="264">
        <v>5.4327003886221928E-5</v>
      </c>
      <c r="S28" s="264">
        <v>5.3800604956253826E-5</v>
      </c>
      <c r="T28" s="264">
        <v>9.7360729225185149E-5</v>
      </c>
      <c r="U28" s="264">
        <v>1.9490735419377294E-4</v>
      </c>
      <c r="V28" s="481"/>
      <c r="X28" s="457"/>
    </row>
    <row r="29" spans="2:24" ht="15" customHeight="1" x14ac:dyDescent="0.2">
      <c r="B29" s="263"/>
      <c r="C29" s="247" t="str">
        <f>T00!C30</f>
        <v>Demais</v>
      </c>
      <c r="D29" s="262">
        <v>4.1012331882895416E-2</v>
      </c>
      <c r="E29" s="262">
        <v>3.9615556865719624E-2</v>
      </c>
      <c r="F29" s="262">
        <v>3.8663138497556065E-2</v>
      </c>
      <c r="G29" s="262">
        <v>3.9035801864136604E-2</v>
      </c>
      <c r="H29" s="262">
        <v>3.9105787903921031E-2</v>
      </c>
      <c r="I29" s="262">
        <v>3.908521278202521E-2</v>
      </c>
      <c r="J29" s="262">
        <v>2.4502742235127366E-2</v>
      </c>
      <c r="K29" s="262">
        <v>2.4882652961160101E-2</v>
      </c>
      <c r="L29" s="262">
        <v>2.519716731342498E-2</v>
      </c>
      <c r="M29" s="262">
        <v>2.6092661342181699E-2</v>
      </c>
      <c r="N29" s="262">
        <v>2.5501721060638534E-2</v>
      </c>
      <c r="O29" s="262">
        <v>2.5856576801100074E-2</v>
      </c>
      <c r="P29" s="262">
        <v>2.6392725086122001E-2</v>
      </c>
      <c r="Q29" s="262">
        <v>2.7785705371166453E-2</v>
      </c>
      <c r="R29" s="262">
        <v>2.8222177895533614E-2</v>
      </c>
      <c r="S29" s="262">
        <v>2.7666906171748634E-2</v>
      </c>
      <c r="T29" s="262">
        <v>2.6489995572712415E-2</v>
      </c>
      <c r="U29" s="262">
        <v>2.6032992194571086E-2</v>
      </c>
      <c r="V29" s="481"/>
      <c r="X29" s="457"/>
    </row>
    <row r="30" spans="2:24" ht="15" customHeight="1" x14ac:dyDescent="0.2">
      <c r="B30" s="263"/>
      <c r="C30" s="61" t="str">
        <f>T00!C31</f>
        <v xml:space="preserve">      Contribuição para o FGTS (2)</v>
      </c>
      <c r="D30" s="264">
        <v>1.6018240802009816E-2</v>
      </c>
      <c r="E30" s="264">
        <v>1.5701399934561856E-2</v>
      </c>
      <c r="F30" s="264">
        <v>1.5232451880324953E-2</v>
      </c>
      <c r="G30" s="264">
        <v>1.6185473383583209E-2</v>
      </c>
      <c r="H30" s="264">
        <v>1.6326020222105806E-2</v>
      </c>
      <c r="I30" s="264">
        <v>1.6028412247469176E-2</v>
      </c>
      <c r="J30" s="264">
        <v>1.6244631109826942E-2</v>
      </c>
      <c r="K30" s="264">
        <v>1.7156560968130594E-2</v>
      </c>
      <c r="L30" s="264">
        <v>1.6539669697566581E-2</v>
      </c>
      <c r="M30" s="264">
        <v>1.7132599834902437E-2</v>
      </c>
      <c r="N30" s="264">
        <v>1.7822829697602786E-2</v>
      </c>
      <c r="O30" s="264">
        <v>1.8389266982738298E-2</v>
      </c>
      <c r="P30" s="264">
        <v>1.8823775984386792E-2</v>
      </c>
      <c r="Q30" s="264">
        <v>1.9734279701548771E-2</v>
      </c>
      <c r="R30" s="264">
        <v>1.9892634393303396E-2</v>
      </c>
      <c r="S30" s="264">
        <v>1.9555941622017712E-2</v>
      </c>
      <c r="T30" s="264">
        <v>1.8276205012792451E-2</v>
      </c>
      <c r="U30" s="264">
        <v>1.8466021636709538E-2</v>
      </c>
      <c r="V30" s="481"/>
      <c r="X30" s="457"/>
    </row>
    <row r="31" spans="2:24" ht="15" customHeight="1" x14ac:dyDescent="0.2">
      <c r="B31" s="263"/>
      <c r="C31" s="61" t="str">
        <f>T00!C32</f>
        <v xml:space="preserve">      Salário Educação</v>
      </c>
      <c r="D31" s="264">
        <v>2.4232310666081253E-3</v>
      </c>
      <c r="E31" s="264">
        <v>2.3188277307837242E-3</v>
      </c>
      <c r="F31" s="264">
        <v>2.4530117712621953E-3</v>
      </c>
      <c r="G31" s="264">
        <v>2.6544231741430458E-3</v>
      </c>
      <c r="H31" s="264">
        <v>2.8744973715991366E-3</v>
      </c>
      <c r="I31" s="264">
        <v>2.6058328587834352E-3</v>
      </c>
      <c r="J31" s="264">
        <v>2.8221601265412694E-3</v>
      </c>
      <c r="K31" s="264">
        <v>2.876933585956551E-3</v>
      </c>
      <c r="L31" s="264">
        <v>2.843446763868984E-3</v>
      </c>
      <c r="M31" s="264">
        <v>2.9968549323665071E-3</v>
      </c>
      <c r="N31" s="264">
        <v>3.0685867956035191E-3</v>
      </c>
      <c r="O31" s="264">
        <v>3.1060977325142762E-3</v>
      </c>
      <c r="P31" s="264">
        <v>3.1858183778168815E-3</v>
      </c>
      <c r="Q31" s="264">
        <v>3.1753820680788026E-3</v>
      </c>
      <c r="R31" s="264">
        <v>3.1060914111193413E-3</v>
      </c>
      <c r="S31" s="264">
        <v>3.039523056792478E-3</v>
      </c>
      <c r="T31" s="264">
        <v>3.1904209735287405E-3</v>
      </c>
      <c r="U31" s="264">
        <v>3.0284855707251252E-3</v>
      </c>
      <c r="V31" s="481"/>
      <c r="X31" s="457"/>
    </row>
    <row r="32" spans="2:24" ht="15" customHeight="1" x14ac:dyDescent="0.2">
      <c r="B32" s="263"/>
      <c r="C32" s="61" t="str">
        <f>T00!C33</f>
        <v xml:space="preserve">      Contribuições para o Sistema S</v>
      </c>
      <c r="D32" s="264">
        <v>2.2112195875694605E-3</v>
      </c>
      <c r="E32" s="264">
        <v>2.2341800899422322E-3</v>
      </c>
      <c r="F32" s="264">
        <v>2.4490152308752631E-3</v>
      </c>
      <c r="G32" s="264">
        <v>2.0594611992318865E-3</v>
      </c>
      <c r="H32" s="264">
        <v>2.2963637561432427E-3</v>
      </c>
      <c r="I32" s="264">
        <v>2.4231297935672666E-3</v>
      </c>
      <c r="J32" s="264">
        <v>2.5166800848138841E-3</v>
      </c>
      <c r="K32" s="264">
        <v>2.5572809854080172E-3</v>
      </c>
      <c r="L32" s="264">
        <v>2.5541274755808839E-3</v>
      </c>
      <c r="M32" s="264">
        <v>2.7095729992130716E-3</v>
      </c>
      <c r="N32" s="264">
        <v>2.8156261600100524E-3</v>
      </c>
      <c r="O32" s="264">
        <v>2.8792694880568417E-3</v>
      </c>
      <c r="P32" s="264">
        <v>2.9217087141044408E-3</v>
      </c>
      <c r="Q32" s="264">
        <v>3.027670929604404E-3</v>
      </c>
      <c r="R32" s="264">
        <v>2.9393722500178645E-3</v>
      </c>
      <c r="S32" s="264">
        <v>2.8975175580767086E-3</v>
      </c>
      <c r="T32" s="264">
        <v>2.8769962360452317E-3</v>
      </c>
      <c r="U32" s="264">
        <v>2.8316700487231099E-3</v>
      </c>
      <c r="V32" s="481"/>
      <c r="X32" s="457"/>
    </row>
    <row r="33" spans="2:24" ht="15" customHeight="1" x14ac:dyDescent="0.2">
      <c r="B33" s="263"/>
      <c r="C33" s="61" t="str">
        <f>T00!C34</f>
        <v xml:space="preserve">      Cide Combustíveis</v>
      </c>
      <c r="D33" s="264">
        <v>5.0932050137501945E-3</v>
      </c>
      <c r="E33" s="264">
        <v>4.8929792555913697E-3</v>
      </c>
      <c r="F33" s="264">
        <v>3.9923258608801958E-3</v>
      </c>
      <c r="G33" s="264">
        <v>3.5388346904051109E-3</v>
      </c>
      <c r="H33" s="264">
        <v>3.2459477501323472E-3</v>
      </c>
      <c r="I33" s="264">
        <v>2.9198152627347095E-3</v>
      </c>
      <c r="J33" s="264">
        <v>1.9060323252819427E-3</v>
      </c>
      <c r="K33" s="264">
        <v>1.4749974839547016E-3</v>
      </c>
      <c r="L33" s="264">
        <v>1.9967602781864545E-3</v>
      </c>
      <c r="M33" s="264">
        <v>2.0470175235205706E-3</v>
      </c>
      <c r="N33" s="264">
        <v>5.9927960286286334E-4</v>
      </c>
      <c r="O33" s="264">
        <v>1.3775168820015109E-4</v>
      </c>
      <c r="P33" s="264">
        <v>4.4488912801332701E-6</v>
      </c>
      <c r="Q33" s="264">
        <v>5.4558009556877191E-4</v>
      </c>
      <c r="R33" s="264">
        <v>9.572380011462153E-4</v>
      </c>
      <c r="S33" s="264">
        <v>8.8426032198500473E-4</v>
      </c>
      <c r="T33" s="264">
        <v>5.7018873396502386E-4</v>
      </c>
      <c r="U33" s="264">
        <v>3.8248628317279248E-4</v>
      </c>
      <c r="V33" s="481"/>
      <c r="X33" s="457"/>
    </row>
    <row r="34" spans="2:24" ht="15" customHeight="1" x14ac:dyDescent="0.2">
      <c r="B34" s="263"/>
      <c r="C34" s="61" t="str">
        <f>T00!C35</f>
        <v xml:space="preserve">      Cide Remessas</v>
      </c>
      <c r="D34" s="264">
        <v>1.983146603633391E-4</v>
      </c>
      <c r="E34" s="264">
        <v>2.7883165488768786E-4</v>
      </c>
      <c r="F34" s="264">
        <v>2.7833595120874068E-4</v>
      </c>
      <c r="G34" s="264">
        <v>2.9171502727982533E-4</v>
      </c>
      <c r="H34" s="264">
        <v>2.7504454215950718E-4</v>
      </c>
      <c r="I34" s="264">
        <v>2.9587724029756109E-4</v>
      </c>
      <c r="J34" s="264">
        <v>2.9484745828301195E-4</v>
      </c>
      <c r="K34" s="264">
        <v>3.4419706197367264E-4</v>
      </c>
      <c r="L34" s="264">
        <v>3.1180894927926908E-4</v>
      </c>
      <c r="M34" s="264">
        <v>3.4443796495141419E-4</v>
      </c>
      <c r="N34" s="264">
        <v>4.1104024430916599E-4</v>
      </c>
      <c r="O34" s="264">
        <v>4.1885309918807112E-4</v>
      </c>
      <c r="P34" s="264">
        <v>4.3238652057388244E-4</v>
      </c>
      <c r="Q34" s="264">
        <v>4.975871352134424E-4</v>
      </c>
      <c r="R34" s="264">
        <v>4.6894161045649558E-4</v>
      </c>
      <c r="S34" s="264">
        <v>4.5739538599451129E-4</v>
      </c>
      <c r="T34" s="264">
        <v>5.9469888625913732E-4</v>
      </c>
      <c r="U34" s="264">
        <v>7.0651851603971156E-4</v>
      </c>
      <c r="V34" s="481"/>
      <c r="X34" s="457"/>
    </row>
    <row r="35" spans="2:24" ht="15" customHeight="1" x14ac:dyDescent="0.2">
      <c r="B35" s="263"/>
      <c r="C35" s="60" t="str">
        <f>T00!C36</f>
        <v xml:space="preserve">      Outras Contribuições Federais (3)</v>
      </c>
      <c r="D35" s="264">
        <v>1.4100069297044712E-2</v>
      </c>
      <c r="E35" s="264">
        <v>1.3581869392790451E-2</v>
      </c>
      <c r="F35" s="264">
        <v>1.3653615550134352E-2</v>
      </c>
      <c r="G35" s="264">
        <v>1.3609888731463708E-2</v>
      </c>
      <c r="H35" s="264">
        <v>1.3415030489234689E-2</v>
      </c>
      <c r="I35" s="264">
        <v>1.3525659326343083E-2</v>
      </c>
      <c r="J35" s="264">
        <v>4.8241009694394035E-4</v>
      </c>
      <c r="K35" s="264">
        <v>1.6124192920660471E-4</v>
      </c>
      <c r="L35" s="264">
        <v>3.5530612770059245E-4</v>
      </c>
      <c r="M35" s="264">
        <v>1.7964676560403662E-4</v>
      </c>
      <c r="N35" s="264">
        <v>2.8399496775955601E-4</v>
      </c>
      <c r="O35" s="264">
        <v>2.8419314919164387E-4</v>
      </c>
      <c r="P35" s="264">
        <v>4.7412888796292334E-4</v>
      </c>
      <c r="Q35" s="264">
        <v>3.6232976939974692E-4</v>
      </c>
      <c r="R35" s="264">
        <v>3.5888768779524698E-4</v>
      </c>
      <c r="S35" s="264">
        <v>3.4838045323187284E-4</v>
      </c>
      <c r="T35" s="264">
        <v>6.0167192976638023E-4</v>
      </c>
      <c r="U35" s="264">
        <v>2.7634982217952889E-4</v>
      </c>
      <c r="V35" s="481"/>
      <c r="X35" s="457"/>
    </row>
    <row r="36" spans="2:24" ht="15" customHeight="1" x14ac:dyDescent="0.2">
      <c r="B36" s="263"/>
      <c r="C36" s="60" t="str">
        <f>T00!C37</f>
        <v xml:space="preserve">      Contr. s/ Rec. Empr. Telecomun.</v>
      </c>
      <c r="D36" s="264">
        <v>4.046360219855038E-4</v>
      </c>
      <c r="E36" s="264">
        <v>3.7530245662034109E-4</v>
      </c>
      <c r="F36" s="264">
        <v>3.7316802950895241E-4</v>
      </c>
      <c r="G36" s="264">
        <v>3.6634235218322786E-4</v>
      </c>
      <c r="H36" s="264">
        <v>3.3381959519444962E-4</v>
      </c>
      <c r="I36" s="264">
        <v>3.4381798866340457E-4</v>
      </c>
      <c r="J36" s="264">
        <v>3.425738137015033E-4</v>
      </c>
      <c r="K36" s="264">
        <v>3.2831715553147773E-4</v>
      </c>
      <c r="L36" s="264">
        <v>3.0510501973700973E-4</v>
      </c>
      <c r="M36" s="264">
        <v>3.1868507971424798E-4</v>
      </c>
      <c r="N36" s="264">
        <v>3.157339582222167E-4</v>
      </c>
      <c r="O36" s="264">
        <v>2.9194395964527901E-4</v>
      </c>
      <c r="P36" s="264">
        <v>2.817363707785822E-4</v>
      </c>
      <c r="Q36" s="264">
        <v>2.7632629986688986E-4</v>
      </c>
      <c r="R36" s="264">
        <v>2.5646003275630176E-4</v>
      </c>
      <c r="S36" s="264">
        <v>2.4459033768833014E-4</v>
      </c>
      <c r="T36" s="264">
        <v>2.0906993302707838E-4</v>
      </c>
      <c r="U36" s="264">
        <v>1.9185193826284024E-4</v>
      </c>
      <c r="V36" s="481"/>
      <c r="X36" s="457"/>
    </row>
    <row r="37" spans="2:24" ht="15" customHeight="1" x14ac:dyDescent="0.2">
      <c r="B37" s="263"/>
      <c r="C37" s="61" t="str">
        <f>T00!C38</f>
        <v xml:space="preserve">      Dívida Ativa Outros Trib. e Contrib.</v>
      </c>
      <c r="D37" s="264">
        <v>3.3856781328127442E-4</v>
      </c>
      <c r="E37" s="264">
        <v>2.9923878702780434E-5</v>
      </c>
      <c r="F37" s="264">
        <v>5.2216447500142603E-5</v>
      </c>
      <c r="G37" s="264">
        <v>1.2616543121609302E-4</v>
      </c>
      <c r="H37" s="264">
        <v>1.2797636762474274E-4</v>
      </c>
      <c r="I37" s="264">
        <v>5.7126621550664721E-4</v>
      </c>
      <c r="J37" s="264">
        <v>-3.3761470366837853E-4</v>
      </c>
      <c r="K37" s="264">
        <v>-4.0167385707857371E-4</v>
      </c>
      <c r="L37" s="264">
        <v>2.7744880246185713E-5</v>
      </c>
      <c r="M37" s="264">
        <v>7.4209773417859779E-5</v>
      </c>
      <c r="N37" s="264">
        <v>-9.9759763084764354E-5</v>
      </c>
      <c r="O37" s="264">
        <v>1.086332029539247E-4</v>
      </c>
      <c r="P37" s="264">
        <v>2.5087456044373437E-5</v>
      </c>
      <c r="Q37" s="264">
        <v>-8.1790974786129E-5</v>
      </c>
      <c r="R37" s="264">
        <v>1.4844800910081591E-7</v>
      </c>
      <c r="S37" s="264">
        <v>0</v>
      </c>
      <c r="T37" s="264">
        <v>0</v>
      </c>
      <c r="U37" s="264">
        <v>6.9522040048362071E-9</v>
      </c>
      <c r="V37" s="481"/>
      <c r="X37" s="457"/>
    </row>
    <row r="38" spans="2:24" ht="15" customHeight="1" x14ac:dyDescent="0.2">
      <c r="B38" s="263"/>
      <c r="C38" s="60" t="str">
        <f>T00!C39</f>
        <v xml:space="preserve">      Contrib. S/Rec.Concess.Permiss.Energ.Elet.</v>
      </c>
      <c r="D38" s="264">
        <v>1.2743062412891144E-4</v>
      </c>
      <c r="E38" s="264">
        <v>1.0374426595257854E-4</v>
      </c>
      <c r="F38" s="264">
        <v>1.0156740289748077E-4</v>
      </c>
      <c r="G38" s="264">
        <v>9.250150474213043E-5</v>
      </c>
      <c r="H38" s="264">
        <v>1.0733860003879896E-4</v>
      </c>
      <c r="I38" s="264">
        <v>2.6568638193281052E-4</v>
      </c>
      <c r="J38" s="264">
        <v>1.3473724396056633E-4</v>
      </c>
      <c r="K38" s="264">
        <v>2.9039886960731322E-4</v>
      </c>
      <c r="L38" s="264">
        <v>1.6870776508184703E-4</v>
      </c>
      <c r="M38" s="264">
        <v>1.886428197447115E-4</v>
      </c>
      <c r="N38" s="264">
        <v>1.8553771550606883E-4</v>
      </c>
      <c r="O38" s="264">
        <v>1.4052283778154468E-4</v>
      </c>
      <c r="P38" s="264">
        <v>1.407600059457137E-4</v>
      </c>
      <c r="Q38" s="264">
        <v>1.4849609265472571E-4</v>
      </c>
      <c r="R38" s="264">
        <v>1.3180724680858936E-4</v>
      </c>
      <c r="S38" s="264">
        <v>1.4005038799274347E-4</v>
      </c>
      <c r="T38" s="264">
        <v>1.5068968781206104E-4</v>
      </c>
      <c r="U38" s="264">
        <v>1.4697232054591708E-4</v>
      </c>
      <c r="V38" s="481"/>
      <c r="X38" s="457"/>
    </row>
    <row r="39" spans="2:24" ht="15" customHeight="1" x14ac:dyDescent="0.2">
      <c r="B39" s="263"/>
      <c r="C39" s="61" t="str">
        <f>T00!C40</f>
        <v xml:space="preserve">      Cota-Parte Contrib. Sindical</v>
      </c>
      <c r="D39" s="264">
        <v>9.7416996154075803E-5</v>
      </c>
      <c r="E39" s="264">
        <v>9.8498205886608439E-5</v>
      </c>
      <c r="F39" s="264">
        <v>7.7430372963788335E-5</v>
      </c>
      <c r="G39" s="264">
        <v>1.1099636988836537E-4</v>
      </c>
      <c r="H39" s="264">
        <v>1.0374920968830058E-4</v>
      </c>
      <c r="I39" s="264">
        <v>1.05715466727115E-4</v>
      </c>
      <c r="J39" s="264">
        <v>9.62846794426806E-5</v>
      </c>
      <c r="K39" s="264">
        <v>9.4398778469739476E-5</v>
      </c>
      <c r="L39" s="264">
        <v>9.4490356177173216E-5</v>
      </c>
      <c r="M39" s="264">
        <v>1.0099364874684157E-4</v>
      </c>
      <c r="N39" s="264">
        <v>9.8851681847070266E-5</v>
      </c>
      <c r="O39" s="264">
        <v>1.0004466083004075E-4</v>
      </c>
      <c r="P39" s="264">
        <v>1.0287387722827993E-4</v>
      </c>
      <c r="Q39" s="264">
        <v>9.9844254017028957E-5</v>
      </c>
      <c r="R39" s="264">
        <v>1.1059681412106689E-4</v>
      </c>
      <c r="S39" s="264">
        <v>9.9247047969268986E-5</v>
      </c>
      <c r="T39" s="264">
        <v>2.005417951631237E-5</v>
      </c>
      <c r="U39" s="264">
        <v>2.6291060085220659E-6</v>
      </c>
      <c r="V39" s="481"/>
      <c r="X39" s="457"/>
    </row>
    <row r="40" spans="2:24" ht="16.5" customHeight="1" x14ac:dyDescent="0.2">
      <c r="B40" s="184"/>
      <c r="C40" s="184" t="str">
        <f>T00!C41</f>
        <v>Tributos do Governo Estadual</v>
      </c>
      <c r="D40" s="185">
        <v>8.3291909189040919E-2</v>
      </c>
      <c r="E40" s="185">
        <v>8.2820063464885199E-2</v>
      </c>
      <c r="F40" s="185">
        <v>8.4799314137699547E-2</v>
      </c>
      <c r="G40" s="185">
        <v>8.574677816176525E-2</v>
      </c>
      <c r="H40" s="185">
        <v>8.5483291214980453E-2</v>
      </c>
      <c r="I40" s="185">
        <v>8.3764019768745993E-2</v>
      </c>
      <c r="J40" s="185">
        <v>8.533658117063235E-2</v>
      </c>
      <c r="K40" s="185">
        <v>8.120825550774298E-2</v>
      </c>
      <c r="L40" s="185">
        <v>8.2780914742412545E-2</v>
      </c>
      <c r="M40" s="185">
        <v>8.1650868733919954E-2</v>
      </c>
      <c r="N40" s="185">
        <v>8.2054010132118077E-2</v>
      </c>
      <c r="O40" s="185">
        <v>8.2301060470265086E-2</v>
      </c>
      <c r="P40" s="185">
        <v>8.1094111131982324E-2</v>
      </c>
      <c r="Q40" s="185">
        <v>8.1680890635821082E-2</v>
      </c>
      <c r="R40" s="185">
        <v>8.2059319820003626E-2</v>
      </c>
      <c r="S40" s="185">
        <v>8.3099959599923306E-2</v>
      </c>
      <c r="T40" s="185">
        <v>8.6132517681111992E-2</v>
      </c>
      <c r="U40" s="185">
        <v>8.6693109595653225E-2</v>
      </c>
      <c r="V40" s="481"/>
      <c r="X40" s="457"/>
    </row>
    <row r="41" spans="2:24" ht="15" customHeight="1" x14ac:dyDescent="0.2">
      <c r="B41" s="263"/>
      <c r="C41" s="61" t="str">
        <f>T00!C42</f>
        <v>ICMS</v>
      </c>
      <c r="D41" s="264">
        <v>6.9968582138581023E-2</v>
      </c>
      <c r="E41" s="264">
        <v>6.921660557996008E-2</v>
      </c>
      <c r="F41" s="264">
        <v>7.0492571239326438E-2</v>
      </c>
      <c r="G41" s="264">
        <v>7.0937368836642728E-2</v>
      </c>
      <c r="H41" s="264">
        <v>7.0559095562879912E-2</v>
      </c>
      <c r="I41" s="264">
        <v>6.8813197566492609E-2</v>
      </c>
      <c r="J41" s="264">
        <v>7.1399131270787369E-2</v>
      </c>
      <c r="K41" s="264">
        <v>6.6617046879556649E-2</v>
      </c>
      <c r="L41" s="264">
        <v>6.899830438718893E-2</v>
      </c>
      <c r="M41" s="264">
        <v>6.7960039355670035E-2</v>
      </c>
      <c r="N41" s="264">
        <v>6.7757421392310099E-2</v>
      </c>
      <c r="O41" s="264">
        <v>6.8120005876865855E-2</v>
      </c>
      <c r="P41" s="264">
        <v>6.6497670434854217E-2</v>
      </c>
      <c r="Q41" s="264">
        <v>6.6117839992700878E-2</v>
      </c>
      <c r="R41" s="264">
        <v>6.5904189063564877E-2</v>
      </c>
      <c r="S41" s="264">
        <v>6.6993403954598588E-2</v>
      </c>
      <c r="T41" s="264">
        <v>6.9574417705256672E-2</v>
      </c>
      <c r="U41" s="264">
        <v>7.0116740890013213E-2</v>
      </c>
      <c r="V41" s="481"/>
      <c r="X41" s="457"/>
    </row>
    <row r="42" spans="2:24" ht="15" customHeight="1" x14ac:dyDescent="0.2">
      <c r="B42" s="263"/>
      <c r="C42" s="60" t="str">
        <f>T00!C43</f>
        <v>IPVA</v>
      </c>
      <c r="D42" s="264">
        <v>4.6702423768981384E-3</v>
      </c>
      <c r="E42" s="264">
        <v>4.4570673019637286E-3</v>
      </c>
      <c r="F42" s="264">
        <v>4.5098075100920383E-3</v>
      </c>
      <c r="G42" s="264">
        <v>4.7942608012730937E-3</v>
      </c>
      <c r="H42" s="264">
        <v>5.1087789880842711E-3</v>
      </c>
      <c r="I42" s="264">
        <v>5.377001404345127E-3</v>
      </c>
      <c r="J42" s="264">
        <v>5.4779590719247692E-3</v>
      </c>
      <c r="K42" s="264">
        <v>6.0327345238541403E-3</v>
      </c>
      <c r="L42" s="264">
        <v>5.4985593326355615E-3</v>
      </c>
      <c r="M42" s="264">
        <v>5.5095815106193423E-3</v>
      </c>
      <c r="N42" s="264">
        <v>5.6139148395730216E-3</v>
      </c>
      <c r="O42" s="264">
        <v>5.4827775458145935E-3</v>
      </c>
      <c r="P42" s="264">
        <v>5.6157161085068352E-3</v>
      </c>
      <c r="Q42" s="264">
        <v>6.0406940248617898E-3</v>
      </c>
      <c r="R42" s="264">
        <v>6.2356720182361013E-3</v>
      </c>
      <c r="S42" s="264">
        <v>6.1532047606286276E-3</v>
      </c>
      <c r="T42" s="264">
        <v>6.2591230799877041E-3</v>
      </c>
      <c r="U42" s="264">
        <v>6.3681609957053995E-3</v>
      </c>
      <c r="V42" s="481"/>
      <c r="X42" s="457"/>
    </row>
    <row r="43" spans="2:24" ht="15" customHeight="1" x14ac:dyDescent="0.2">
      <c r="B43" s="263"/>
      <c r="C43" s="60" t="str">
        <f>T00!C44</f>
        <v>ITCD</v>
      </c>
      <c r="D43" s="264">
        <v>3.427184263800678E-4</v>
      </c>
      <c r="E43" s="264">
        <v>5.0822815212909925E-4</v>
      </c>
      <c r="F43" s="264">
        <v>3.7640533090363545E-4</v>
      </c>
      <c r="G43" s="264">
        <v>3.761623157458189E-4</v>
      </c>
      <c r="H43" s="264">
        <v>4.0215405185604122E-4</v>
      </c>
      <c r="I43" s="264">
        <v>4.4378383802664109E-4</v>
      </c>
      <c r="J43" s="264">
        <v>4.7961077239388301E-4</v>
      </c>
      <c r="K43" s="264">
        <v>5.0333825393381092E-4</v>
      </c>
      <c r="L43" s="264">
        <v>6.4809000068003191E-4</v>
      </c>
      <c r="M43" s="264">
        <v>6.3253726322823963E-4</v>
      </c>
      <c r="N43" s="264">
        <v>7.0796547843537169E-4</v>
      </c>
      <c r="O43" s="264">
        <v>7.7690867632155408E-4</v>
      </c>
      <c r="P43" s="264">
        <v>8.1297763291320936E-4</v>
      </c>
      <c r="Q43" s="264">
        <v>1.0775364782891822E-3</v>
      </c>
      <c r="R43" s="264">
        <v>1.1715709746701307E-3</v>
      </c>
      <c r="S43" s="264">
        <v>1.1000639508054783E-3</v>
      </c>
      <c r="T43" s="264">
        <v>1.0639926622502058E-3</v>
      </c>
      <c r="U43" s="264">
        <v>1.1885467132363484E-3</v>
      </c>
      <c r="V43" s="481"/>
      <c r="X43" s="457"/>
    </row>
    <row r="44" spans="2:24" ht="15" customHeight="1" x14ac:dyDescent="0.2">
      <c r="B44" s="263"/>
      <c r="C44" s="61" t="str">
        <f>T00!C45</f>
        <v>Contrib. Regime Próprio Previd. Est.</v>
      </c>
      <c r="D44" s="264">
        <v>4.9495138203719691E-3</v>
      </c>
      <c r="E44" s="264">
        <v>4.7846675079255066E-3</v>
      </c>
      <c r="F44" s="264">
        <v>5.510950887714419E-3</v>
      </c>
      <c r="G44" s="264">
        <v>5.5378770505543316E-3</v>
      </c>
      <c r="H44" s="264">
        <v>5.1342109923508683E-3</v>
      </c>
      <c r="I44" s="264">
        <v>4.9333498815571737E-3</v>
      </c>
      <c r="J44" s="264">
        <v>3.6594498208051759E-3</v>
      </c>
      <c r="K44" s="264">
        <v>3.446894589408432E-3</v>
      </c>
      <c r="L44" s="264">
        <v>3.2512335212889236E-3</v>
      </c>
      <c r="M44" s="264">
        <v>3.0374023572439517E-3</v>
      </c>
      <c r="N44" s="264">
        <v>3.2289045954523171E-3</v>
      </c>
      <c r="O44" s="264">
        <v>3.0935773227606911E-3</v>
      </c>
      <c r="P44" s="264">
        <v>3.4453306548781412E-3</v>
      </c>
      <c r="Q44" s="264">
        <v>3.6109586209450068E-3</v>
      </c>
      <c r="R44" s="264">
        <v>3.6928348988918749E-3</v>
      </c>
      <c r="S44" s="264">
        <v>3.6448982610443152E-3</v>
      </c>
      <c r="T44" s="264">
        <v>5.2436703148256349E-3</v>
      </c>
      <c r="U44" s="264">
        <v>5.41683059674821E-3</v>
      </c>
      <c r="V44" s="481"/>
      <c r="X44" s="457"/>
    </row>
    <row r="45" spans="2:24" ht="15" customHeight="1" x14ac:dyDescent="0.2">
      <c r="B45" s="263"/>
      <c r="C45" s="61" t="str">
        <f>T00!C46</f>
        <v>Outros Tributos Estaduais</v>
      </c>
      <c r="D45" s="264">
        <v>3.3608524268097222E-3</v>
      </c>
      <c r="E45" s="264">
        <v>3.8534949229067791E-3</v>
      </c>
      <c r="F45" s="264">
        <v>3.9095791696630213E-3</v>
      </c>
      <c r="G45" s="264">
        <v>4.1011091575492717E-3</v>
      </c>
      <c r="H45" s="264">
        <v>4.279051619809366E-3</v>
      </c>
      <c r="I45" s="264">
        <v>4.1966870783244365E-3</v>
      </c>
      <c r="J45" s="264">
        <v>4.3204302347211558E-3</v>
      </c>
      <c r="K45" s="264">
        <v>4.6082412609899544E-3</v>
      </c>
      <c r="L45" s="264">
        <v>4.384727500619111E-3</v>
      </c>
      <c r="M45" s="264">
        <v>4.5113082471583956E-3</v>
      </c>
      <c r="N45" s="264">
        <v>4.7458038263472786E-3</v>
      </c>
      <c r="O45" s="264">
        <v>4.8277910485023997E-3</v>
      </c>
      <c r="P45" s="264">
        <v>4.7224163008299123E-3</v>
      </c>
      <c r="Q45" s="264">
        <v>4.8338615190242316E-3</v>
      </c>
      <c r="R45" s="264">
        <v>5.0550528646406473E-3</v>
      </c>
      <c r="S45" s="264">
        <v>5.2083886728463077E-3</v>
      </c>
      <c r="T45" s="264">
        <v>3.9913139187917682E-3</v>
      </c>
      <c r="U45" s="264">
        <v>3.6028303999500614E-3</v>
      </c>
      <c r="V45" s="481"/>
      <c r="X45" s="457"/>
    </row>
    <row r="46" spans="2:24" ht="16.5" customHeight="1" x14ac:dyDescent="0.2">
      <c r="B46" s="184"/>
      <c r="C46" s="184" t="str">
        <f>T00!C47</f>
        <v>Tributos do Governo Municipal</v>
      </c>
      <c r="D46" s="185">
        <v>1.5599871542205719E-2</v>
      </c>
      <c r="E46" s="185">
        <v>1.5790276377520309E-2</v>
      </c>
      <c r="F46" s="185">
        <v>1.6439555173410204E-2</v>
      </c>
      <c r="G46" s="185">
        <v>1.6489083642942565E-2</v>
      </c>
      <c r="H46" s="185">
        <v>1.7035261221596851E-2</v>
      </c>
      <c r="I46" s="185">
        <v>1.7273329368045938E-2</v>
      </c>
      <c r="J46" s="185">
        <v>1.7288770399139418E-2</v>
      </c>
      <c r="K46" s="185">
        <v>1.765096076741287E-2</v>
      </c>
      <c r="L46" s="185">
        <v>1.7943610424971123E-2</v>
      </c>
      <c r="M46" s="185">
        <v>1.8467197556499591E-2</v>
      </c>
      <c r="N46" s="185">
        <v>1.8903351062519683E-2</v>
      </c>
      <c r="O46" s="185">
        <v>1.8825502555617747E-2</v>
      </c>
      <c r="P46" s="185">
        <v>1.9339832686477241E-2</v>
      </c>
      <c r="Q46" s="185">
        <v>2.0021064644824459E-2</v>
      </c>
      <c r="R46" s="185">
        <v>1.991085054475018E-2</v>
      </c>
      <c r="S46" s="185">
        <v>2.023143324422921E-2</v>
      </c>
      <c r="T46" s="185">
        <v>2.1863651686102235E-2</v>
      </c>
      <c r="U46" s="185">
        <v>2.2672206943131292E-2</v>
      </c>
      <c r="V46" s="481"/>
      <c r="X46" s="457"/>
    </row>
    <row r="47" spans="2:24" ht="15" customHeight="1" x14ac:dyDescent="0.2">
      <c r="B47" s="263"/>
      <c r="C47" s="60" t="str">
        <f>T00!C48</f>
        <v>ISS</v>
      </c>
      <c r="D47" s="264">
        <v>6.0643319124324196E-3</v>
      </c>
      <c r="E47" s="264">
        <v>5.9866866322043745E-3</v>
      </c>
      <c r="F47" s="264">
        <v>6.4112707994911297E-3</v>
      </c>
      <c r="G47" s="264">
        <v>6.8261334453821911E-3</v>
      </c>
      <c r="H47" s="264">
        <v>7.4077783387578016E-3</v>
      </c>
      <c r="I47" s="264">
        <v>7.599799572453522E-3</v>
      </c>
      <c r="J47" s="264">
        <v>8.0354842782951099E-3</v>
      </c>
      <c r="K47" s="264">
        <v>8.1998073193928298E-3</v>
      </c>
      <c r="L47" s="264">
        <v>8.4295732589742978E-3</v>
      </c>
      <c r="M47" s="264">
        <v>8.7679763630878656E-3</v>
      </c>
      <c r="N47" s="264">
        <v>9.1965690911502331E-3</v>
      </c>
      <c r="O47" s="264">
        <v>8.9953251073209457E-3</v>
      </c>
      <c r="P47" s="264">
        <v>9.3248031433586856E-3</v>
      </c>
      <c r="Q47" s="264">
        <v>9.0821918773301494E-3</v>
      </c>
      <c r="R47" s="264">
        <v>8.5874801827528716E-3</v>
      </c>
      <c r="S47" s="264">
        <v>8.5676183966821914E-3</v>
      </c>
      <c r="T47" s="264">
        <v>9.0178633054581736E-3</v>
      </c>
      <c r="U47" s="264">
        <v>9.3923634661320782E-3</v>
      </c>
      <c r="V47" s="481"/>
      <c r="X47" s="457"/>
    </row>
    <row r="48" spans="2:24" ht="15" customHeight="1" x14ac:dyDescent="0.2">
      <c r="B48" s="263"/>
      <c r="C48" s="60" t="str">
        <f>T00!C49</f>
        <v>IPTU</v>
      </c>
      <c r="D48" s="264">
        <v>5.1794786585304137E-3</v>
      </c>
      <c r="E48" s="264">
        <v>5.1580934333856059E-3</v>
      </c>
      <c r="F48" s="264">
        <v>5.0498420224458253E-3</v>
      </c>
      <c r="G48" s="264">
        <v>4.9538628926182951E-3</v>
      </c>
      <c r="H48" s="264">
        <v>4.9036893964097238E-3</v>
      </c>
      <c r="I48" s="264">
        <v>4.7136108980219181E-3</v>
      </c>
      <c r="J48" s="264">
        <v>4.4382459016682153E-3</v>
      </c>
      <c r="K48" s="264">
        <v>4.5560789367566287E-3</v>
      </c>
      <c r="L48" s="264">
        <v>4.489186034564845E-3</v>
      </c>
      <c r="M48" s="264">
        <v>4.5034661939222622E-3</v>
      </c>
      <c r="N48" s="264">
        <v>4.4748629605374096E-3</v>
      </c>
      <c r="O48" s="264">
        <v>4.5006782560278492E-3</v>
      </c>
      <c r="P48" s="264">
        <v>4.6328539112065114E-3</v>
      </c>
      <c r="Q48" s="264">
        <v>5.2572057465504534E-3</v>
      </c>
      <c r="R48" s="264">
        <v>5.4763456282667143E-3</v>
      </c>
      <c r="S48" s="264">
        <v>5.837001936455046E-3</v>
      </c>
      <c r="T48" s="264">
        <v>6.311548982195791E-3</v>
      </c>
      <c r="U48" s="264">
        <v>6.483922769287092E-3</v>
      </c>
      <c r="V48" s="481"/>
      <c r="X48" s="457"/>
    </row>
    <row r="49" spans="2:24" ht="15" customHeight="1" x14ac:dyDescent="0.2">
      <c r="B49" s="263"/>
      <c r="C49" s="60" t="str">
        <f>T00!C50</f>
        <v>ITBI</v>
      </c>
      <c r="D49" s="264">
        <v>1.1273173472138951E-3</v>
      </c>
      <c r="E49" s="264">
        <v>1.0269774473825367E-3</v>
      </c>
      <c r="F49" s="264">
        <v>9.7190214990252081E-4</v>
      </c>
      <c r="G49" s="264">
        <v>1.0141878690534648E-3</v>
      </c>
      <c r="H49" s="264">
        <v>1.0924415122524941E-3</v>
      </c>
      <c r="I49" s="264">
        <v>1.243477821626115E-3</v>
      </c>
      <c r="J49" s="264">
        <v>1.3677200192942301E-3</v>
      </c>
      <c r="K49" s="264">
        <v>1.3192888922289427E-3</v>
      </c>
      <c r="L49" s="264">
        <v>1.5029715232908758E-3</v>
      </c>
      <c r="M49" s="264">
        <v>1.6638947013578294E-3</v>
      </c>
      <c r="N49" s="264">
        <v>1.7217743245916597E-3</v>
      </c>
      <c r="O49" s="264">
        <v>1.8284575778167512E-3</v>
      </c>
      <c r="P49" s="264">
        <v>1.8181751814551356E-3</v>
      </c>
      <c r="Q49" s="264">
        <v>1.6519010401488394E-3</v>
      </c>
      <c r="R49" s="264">
        <v>1.5123736675203068E-3</v>
      </c>
      <c r="S49" s="264">
        <v>1.5283624319365353E-3</v>
      </c>
      <c r="T49" s="264">
        <v>1.5985250494071021E-3</v>
      </c>
      <c r="U49" s="264">
        <v>1.7318056088268918E-3</v>
      </c>
      <c r="V49" s="481"/>
      <c r="X49" s="457"/>
    </row>
    <row r="50" spans="2:24" ht="15" customHeight="1" x14ac:dyDescent="0.2">
      <c r="B50" s="263"/>
      <c r="C50" s="60" t="str">
        <f>T00!C51</f>
        <v>Contrib. Regime Próprio Previd. Mun.</v>
      </c>
      <c r="D50" s="264">
        <v>1.2236616344530762E-3</v>
      </c>
      <c r="E50" s="264">
        <v>1.3496774905874963E-3</v>
      </c>
      <c r="F50" s="264">
        <v>1.4772948124616026E-3</v>
      </c>
      <c r="G50" s="264">
        <v>1.2443353454770364E-3</v>
      </c>
      <c r="H50" s="264">
        <v>1.2477889822739706E-3</v>
      </c>
      <c r="I50" s="264">
        <v>1.4335918939343056E-3</v>
      </c>
      <c r="J50" s="264">
        <v>1.2903490202053043E-3</v>
      </c>
      <c r="K50" s="264">
        <v>1.3043502145010774E-3</v>
      </c>
      <c r="L50" s="264">
        <v>1.3157973440539477E-3</v>
      </c>
      <c r="M50" s="264">
        <v>1.324145146607403E-3</v>
      </c>
      <c r="N50" s="264">
        <v>1.3415134827073415E-3</v>
      </c>
      <c r="O50" s="264">
        <v>1.4352620200355679E-3</v>
      </c>
      <c r="P50" s="264">
        <v>1.4306908045453907E-3</v>
      </c>
      <c r="Q50" s="264">
        <v>1.5902239724326433E-3</v>
      </c>
      <c r="R50" s="264">
        <v>1.68830964227745E-3</v>
      </c>
      <c r="S50" s="264">
        <v>1.6726247408032332E-3</v>
      </c>
      <c r="T50" s="264">
        <v>1.7389016186221461E-3</v>
      </c>
      <c r="U50" s="264">
        <v>2.072891005357571E-3</v>
      </c>
      <c r="V50" s="481"/>
      <c r="X50" s="457"/>
    </row>
    <row r="51" spans="2:24" ht="15" customHeight="1" thickBot="1" x14ac:dyDescent="0.25">
      <c r="B51" s="280"/>
      <c r="C51" s="63" t="str">
        <f>T00!C52</f>
        <v>Outros Tributos Municipais</v>
      </c>
      <c r="D51" s="281">
        <v>2.0050819895759153E-3</v>
      </c>
      <c r="E51" s="281">
        <v>2.268841373960293E-3</v>
      </c>
      <c r="F51" s="281">
        <v>2.529245389109125E-3</v>
      </c>
      <c r="G51" s="281">
        <v>2.4505640904115777E-3</v>
      </c>
      <c r="H51" s="281">
        <v>2.3835629919028612E-3</v>
      </c>
      <c r="I51" s="281">
        <v>2.2828491820100771E-3</v>
      </c>
      <c r="J51" s="281">
        <v>2.1569711796765572E-3</v>
      </c>
      <c r="K51" s="281">
        <v>2.2714354045333912E-3</v>
      </c>
      <c r="L51" s="281">
        <v>2.2060822640871556E-3</v>
      </c>
      <c r="M51" s="281">
        <v>2.2077151515242335E-3</v>
      </c>
      <c r="N51" s="281">
        <v>2.1686312035330401E-3</v>
      </c>
      <c r="O51" s="281">
        <v>2.0657795944166342E-3</v>
      </c>
      <c r="P51" s="281">
        <v>2.1333096459115173E-3</v>
      </c>
      <c r="Q51" s="281">
        <v>2.4395420083623718E-3</v>
      </c>
      <c r="R51" s="281">
        <v>2.6463414239328367E-3</v>
      </c>
      <c r="S51" s="281">
        <v>2.6258257383522049E-3</v>
      </c>
      <c r="T51" s="281">
        <v>3.1968127304190211E-3</v>
      </c>
      <c r="U51" s="281">
        <v>2.9912240935276589E-3</v>
      </c>
      <c r="V51" s="481"/>
      <c r="X51" s="457"/>
    </row>
    <row r="52" spans="2:24" ht="14.25" customHeight="1" x14ac:dyDescent="0.2">
      <c r="B52" s="558" t="str">
        <f>T00!B53</f>
        <v>(1) - Inclui contribuições para o RGPS (patronal, empregado e autônomo) e contribuição previdenciária sobre o faturamento.</v>
      </c>
      <c r="C52" s="558"/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8"/>
      <c r="O52" s="558"/>
      <c r="P52" s="558"/>
      <c r="Q52" s="558"/>
      <c r="R52" s="558"/>
      <c r="S52" s="558"/>
      <c r="T52" s="558"/>
      <c r="U52" s="455"/>
      <c r="V52" s="481" t="str">
        <f>IF(C52&lt;&gt;[1]T01B!C52,1,"")</f>
        <v/>
      </c>
      <c r="W52" s="9" t="str">
        <f>IF(T52&lt;&gt;[1]T01B!T52,1,"")</f>
        <v/>
      </c>
      <c r="X52" s="457"/>
    </row>
    <row r="53" spans="2:24" x14ac:dyDescent="0.2">
      <c r="B53" s="350" t="str">
        <f>T00!B54</f>
        <v>(2) - Inclui as contribuições devidas ao trabalhador e por demissão sem justa causa.</v>
      </c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481" t="str">
        <f>IF(C53&lt;&gt;[1]T01B!C53,1,"")</f>
        <v/>
      </c>
      <c r="W53" s="9" t="str">
        <f>IF(T53&lt;&gt;[1]T01B!T53,1,"")</f>
        <v/>
      </c>
      <c r="X53" s="457"/>
    </row>
    <row r="54" spans="2:24" ht="45" customHeight="1" x14ac:dyDescent="0.2">
      <c r="B54" s="559" t="str">
        <f>T00!B55</f>
        <v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v>
      </c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59"/>
      <c r="U54" s="559"/>
      <c r="V54" s="481" t="str">
        <f>IF(C54&lt;&gt;[1]T01B!C54,1,"")</f>
        <v/>
      </c>
      <c r="W54" s="9" t="str">
        <f>IF(T54&lt;&gt;[1]T01B!T54,1,"")</f>
        <v/>
      </c>
      <c r="X54" s="457"/>
    </row>
    <row r="55" spans="2:24" x14ac:dyDescent="0.2">
      <c r="R55" s="18"/>
      <c r="S55" s="18"/>
      <c r="T55" s="18"/>
      <c r="U55" s="18"/>
      <c r="V55" s="18"/>
    </row>
    <row r="56" spans="2:24" x14ac:dyDescent="0.2">
      <c r="R56" s="18"/>
      <c r="S56" s="18"/>
      <c r="T56" s="18"/>
      <c r="U56" s="18"/>
      <c r="V56" s="18"/>
    </row>
    <row r="60" spans="2:24" x14ac:dyDescent="0.2"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</sheetData>
  <mergeCells count="4">
    <mergeCell ref="B52:T52"/>
    <mergeCell ref="B2:U2"/>
    <mergeCell ref="B3:U3"/>
    <mergeCell ref="B54:U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W54"/>
  <sheetViews>
    <sheetView showGridLines="0" topLeftCell="B1" workbookViewId="0">
      <selection activeCell="V8" sqref="V8"/>
    </sheetView>
  </sheetViews>
  <sheetFormatPr defaultColWidth="11.42578125" defaultRowHeight="12.75" x14ac:dyDescent="0.2"/>
  <cols>
    <col min="1" max="1" width="2.85546875" style="112" customWidth="1"/>
    <col min="2" max="2" width="2.28515625" style="274" customWidth="1"/>
    <col min="3" max="3" width="37.28515625" style="112" customWidth="1"/>
    <col min="4" max="12" width="6.85546875" style="112" customWidth="1"/>
    <col min="13" max="15" width="6.85546875" style="278" customWidth="1"/>
    <col min="16" max="21" width="6.85546875" style="112" customWidth="1"/>
    <col min="22" max="16384" width="11.42578125" style="112"/>
  </cols>
  <sheetData>
    <row r="1" spans="2:23" x14ac:dyDescent="0.2"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482"/>
      <c r="P1" s="278"/>
      <c r="Q1" s="278"/>
      <c r="R1" s="278"/>
    </row>
    <row r="2" spans="2:23" s="115" customFormat="1" x14ac:dyDescent="0.2">
      <c r="B2" s="550" t="s">
        <v>176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</row>
    <row r="3" spans="2:23" s="115" customFormat="1" x14ac:dyDescent="0.2">
      <c r="B3" s="549" t="s">
        <v>319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W3"/>
    </row>
    <row r="4" spans="2:23" s="115" customFormat="1" x14ac:dyDescent="0.2">
      <c r="B4" s="265"/>
      <c r="C4" s="266"/>
      <c r="D4" s="266"/>
      <c r="E4" s="266"/>
      <c r="F4" s="282"/>
      <c r="G4" s="282"/>
      <c r="H4" s="282"/>
      <c r="I4" s="282"/>
      <c r="J4" s="283"/>
      <c r="N4" s="284"/>
      <c r="P4" s="284"/>
      <c r="R4" s="284"/>
      <c r="T4" s="284"/>
      <c r="U4" s="284" t="s">
        <v>277</v>
      </c>
      <c r="W4"/>
    </row>
    <row r="5" spans="2:23" s="115" customFormat="1" ht="20.25" customHeight="1" x14ac:dyDescent="0.2">
      <c r="B5" s="267"/>
      <c r="C5" s="268" t="s">
        <v>172</v>
      </c>
      <c r="D5" s="269">
        <v>2002</v>
      </c>
      <c r="E5" s="269">
        <v>2003</v>
      </c>
      <c r="F5" s="269">
        <v>2004</v>
      </c>
      <c r="G5" s="269">
        <v>2005</v>
      </c>
      <c r="H5" s="269">
        <v>2006</v>
      </c>
      <c r="I5" s="269">
        <v>2007</v>
      </c>
      <c r="J5" s="269">
        <v>2008</v>
      </c>
      <c r="K5" s="269">
        <v>2009</v>
      </c>
      <c r="L5" s="269">
        <v>2010</v>
      </c>
      <c r="M5" s="269">
        <v>2011</v>
      </c>
      <c r="N5" s="269">
        <v>2012</v>
      </c>
      <c r="O5" s="269">
        <v>2013</v>
      </c>
      <c r="P5" s="269">
        <v>2014</v>
      </c>
      <c r="Q5" s="269">
        <v>2015</v>
      </c>
      <c r="R5" s="269">
        <v>2016</v>
      </c>
      <c r="S5" s="414">
        <v>2017</v>
      </c>
      <c r="T5" s="414">
        <v>2018</v>
      </c>
      <c r="U5" s="453">
        <v>2019</v>
      </c>
      <c r="W5"/>
    </row>
    <row r="6" spans="2:23" s="272" customFormat="1" ht="20.25" customHeight="1" x14ac:dyDescent="0.2">
      <c r="B6" s="270"/>
      <c r="C6" s="193" t="str">
        <f>T00!C7</f>
        <v>Total da Receita Tributária</v>
      </c>
      <c r="D6" s="220">
        <v>0.99999999999999989</v>
      </c>
      <c r="E6" s="220">
        <v>1</v>
      </c>
      <c r="F6" s="220">
        <v>1</v>
      </c>
      <c r="G6" s="220">
        <v>1</v>
      </c>
      <c r="H6" s="220">
        <v>1</v>
      </c>
      <c r="I6" s="220">
        <v>1</v>
      </c>
      <c r="J6" s="220">
        <v>0.99999999999999978</v>
      </c>
      <c r="K6" s="220">
        <v>1</v>
      </c>
      <c r="L6" s="220">
        <v>1</v>
      </c>
      <c r="M6" s="220">
        <v>1</v>
      </c>
      <c r="N6" s="220">
        <v>1</v>
      </c>
      <c r="O6" s="220">
        <v>1</v>
      </c>
      <c r="P6" s="220">
        <v>1</v>
      </c>
      <c r="Q6" s="220">
        <v>1</v>
      </c>
      <c r="R6" s="220">
        <v>1</v>
      </c>
      <c r="S6" s="220">
        <v>0.99999999999999989</v>
      </c>
      <c r="T6" s="220">
        <v>1</v>
      </c>
      <c r="U6" s="220">
        <v>1</v>
      </c>
      <c r="W6"/>
    </row>
    <row r="7" spans="2:23" ht="16.5" customHeight="1" x14ac:dyDescent="0.2">
      <c r="B7" s="271"/>
      <c r="C7" s="83" t="str">
        <f>T00!C8</f>
        <v>Tributos do Governo Federal</v>
      </c>
      <c r="D7" s="84">
        <v>0.69181302129214794</v>
      </c>
      <c r="E7" s="84">
        <v>0.68583395793312929</v>
      </c>
      <c r="F7" s="84">
        <v>0.68708040461054032</v>
      </c>
      <c r="G7" s="84">
        <v>0.69515306184081427</v>
      </c>
      <c r="H7" s="84">
        <v>0.69201718282788127</v>
      </c>
      <c r="I7" s="84">
        <v>0.69965567634083548</v>
      </c>
      <c r="J7" s="84">
        <v>0.6936880135347232</v>
      </c>
      <c r="K7" s="84">
        <v>0.69168485886928233</v>
      </c>
      <c r="L7" s="84">
        <v>0.69013831659012315</v>
      </c>
      <c r="M7" s="84">
        <v>0.6997560324435933</v>
      </c>
      <c r="N7" s="84">
        <v>0.69047058654780291</v>
      </c>
      <c r="O7" s="84">
        <v>0.6893011284409889</v>
      </c>
      <c r="P7" s="84">
        <v>0.68461512092452903</v>
      </c>
      <c r="Q7" s="84">
        <v>0.68316958973941955</v>
      </c>
      <c r="R7" s="84">
        <v>0.68387268959426251</v>
      </c>
      <c r="S7" s="84">
        <v>0.68041932773520375</v>
      </c>
      <c r="T7" s="84">
        <v>0.67530665629083542</v>
      </c>
      <c r="U7" s="84">
        <v>0.67046289483680044</v>
      </c>
      <c r="V7" s="272"/>
      <c r="W7"/>
    </row>
    <row r="8" spans="2:23" s="272" customFormat="1" ht="15" customHeight="1" x14ac:dyDescent="0.2">
      <c r="C8" s="138" t="str">
        <f>T00!C9</f>
        <v>Orçamento Fiscal</v>
      </c>
      <c r="D8" s="273">
        <v>0.24561795063371231</v>
      </c>
      <c r="E8" s="273">
        <v>0.23222549714697288</v>
      </c>
      <c r="F8" s="273">
        <v>0.22178572766003007</v>
      </c>
      <c r="G8" s="273">
        <v>0.23112034273048762</v>
      </c>
      <c r="H8" s="273">
        <v>0.23055590783154264</v>
      </c>
      <c r="I8" s="273">
        <v>0.23780025253125947</v>
      </c>
      <c r="J8" s="273">
        <v>0.26436729153598737</v>
      </c>
      <c r="K8" s="273">
        <v>0.24479094187558312</v>
      </c>
      <c r="L8" s="273">
        <v>0.24360822309736552</v>
      </c>
      <c r="M8" s="273">
        <v>0.2511330853266443</v>
      </c>
      <c r="N8" s="273">
        <v>0.24270274615734846</v>
      </c>
      <c r="O8" s="273">
        <v>0.24179680288826993</v>
      </c>
      <c r="P8" s="273">
        <v>0.24272112976404581</v>
      </c>
      <c r="Q8" s="273">
        <v>0.24712147373331828</v>
      </c>
      <c r="R8" s="273">
        <v>0.25074267953023238</v>
      </c>
      <c r="S8" s="273">
        <v>0.24220343492506824</v>
      </c>
      <c r="T8" s="273">
        <v>0.24561060486967565</v>
      </c>
      <c r="U8" s="273">
        <v>0.25294953237489193</v>
      </c>
      <c r="W8"/>
    </row>
    <row r="9" spans="2:23" ht="15" customHeight="1" x14ac:dyDescent="0.2">
      <c r="C9" s="197" t="str">
        <f>T00!C10</f>
        <v xml:space="preserve">       Imposto de Renda</v>
      </c>
      <c r="D9" s="285">
        <v>0.17484657190702191</v>
      </c>
      <c r="E9" s="285">
        <v>0.16916736079982236</v>
      </c>
      <c r="F9" s="285">
        <v>0.15844875224321456</v>
      </c>
      <c r="G9" s="285">
        <v>0.17042898130663994</v>
      </c>
      <c r="H9" s="285">
        <v>0.16921853902038905</v>
      </c>
      <c r="I9" s="285">
        <v>0.17457946605243868</v>
      </c>
      <c r="J9" s="275">
        <v>0.1852993449246057</v>
      </c>
      <c r="K9" s="275">
        <v>0.17869798841252021</v>
      </c>
      <c r="L9" s="275">
        <v>0.16859289853175072</v>
      </c>
      <c r="M9" s="275">
        <v>0.17515545703773872</v>
      </c>
      <c r="N9" s="275">
        <v>0.16914835482808613</v>
      </c>
      <c r="O9" s="275">
        <v>0.17222794603893471</v>
      </c>
      <c r="P9" s="275">
        <v>0.17361970102140356</v>
      </c>
      <c r="Q9" s="275">
        <v>0.17761571312541535</v>
      </c>
      <c r="R9" s="275">
        <v>0.19105934814944653</v>
      </c>
      <c r="S9" s="275">
        <v>0.18210272591966203</v>
      </c>
      <c r="T9" s="275">
        <v>0.18113008517011597</v>
      </c>
      <c r="U9" s="275">
        <v>0.18998648499632528</v>
      </c>
      <c r="V9" s="272"/>
      <c r="W9"/>
    </row>
    <row r="10" spans="2:23" ht="15" customHeight="1" x14ac:dyDescent="0.2">
      <c r="C10" s="69" t="str">
        <f>T00!C11</f>
        <v xml:space="preserve">           Pessoas Físicas</v>
      </c>
      <c r="D10" s="275">
        <v>8.5369484416454883E-3</v>
      </c>
      <c r="E10" s="275">
        <v>8.8048183884260854E-3</v>
      </c>
      <c r="F10" s="275">
        <v>9.1224080316423036E-3</v>
      </c>
      <c r="G10" s="275">
        <v>9.4734619399490742E-3</v>
      </c>
      <c r="H10" s="275">
        <v>9.8677319974396216E-3</v>
      </c>
      <c r="I10" s="275">
        <v>1.3884154222459083E-2</v>
      </c>
      <c r="J10" s="275">
        <v>1.3354054920201103E-2</v>
      </c>
      <c r="K10" s="275">
        <v>1.2749031280110771E-2</v>
      </c>
      <c r="L10" s="275">
        <v>1.2863353723584972E-2</v>
      </c>
      <c r="M10" s="275">
        <v>1.4058129450042686E-2</v>
      </c>
      <c r="N10" s="275">
        <v>1.4327119425186422E-2</v>
      </c>
      <c r="O10" s="275">
        <v>1.3938666205077062E-2</v>
      </c>
      <c r="P10" s="275">
        <v>1.4009715420208273E-2</v>
      </c>
      <c r="Q10" s="275">
        <v>1.4131844497927596E-2</v>
      </c>
      <c r="R10" s="275">
        <v>1.3986735563016415E-2</v>
      </c>
      <c r="S10" s="275">
        <v>1.4330574402611949E-2</v>
      </c>
      <c r="T10" s="275">
        <v>1.4189105470754448E-2</v>
      </c>
      <c r="U10" s="275">
        <v>1.5653485031811833E-2</v>
      </c>
      <c r="V10" s="272"/>
      <c r="W10"/>
    </row>
    <row r="11" spans="2:23" ht="15" customHeight="1" x14ac:dyDescent="0.2">
      <c r="C11" s="69" t="str">
        <f>T00!C12</f>
        <v xml:space="preserve">           Pessoas Jurídicas</v>
      </c>
      <c r="D11" s="275">
        <v>6.6014284640735152E-2</v>
      </c>
      <c r="E11" s="275">
        <v>5.7138590681867905E-2</v>
      </c>
      <c r="F11" s="275">
        <v>5.5611343298964597E-2</v>
      </c>
      <c r="G11" s="275">
        <v>6.5189982744188746E-2</v>
      </c>
      <c r="H11" s="275">
        <v>6.4778588189808542E-2</v>
      </c>
      <c r="I11" s="275">
        <v>7.1867786849983281E-2</v>
      </c>
      <c r="J11" s="275">
        <v>7.5530076550289399E-2</v>
      </c>
      <c r="K11" s="275">
        <v>7.2370164507163381E-2</v>
      </c>
      <c r="L11" s="275">
        <v>6.5292640062445589E-2</v>
      </c>
      <c r="M11" s="275">
        <v>6.5069331858769064E-2</v>
      </c>
      <c r="N11" s="275">
        <v>5.8958931937456535E-2</v>
      </c>
      <c r="O11" s="275">
        <v>6.2994188585352717E-2</v>
      </c>
      <c r="P11" s="275">
        <v>5.9240296279690199E-2</v>
      </c>
      <c r="Q11" s="275">
        <v>5.4509091714848266E-2</v>
      </c>
      <c r="R11" s="275">
        <v>6.4869076818377919E-2</v>
      </c>
      <c r="S11" s="275">
        <v>5.3469164653968379E-2</v>
      </c>
      <c r="T11" s="275">
        <v>5.196061117708025E-2</v>
      </c>
      <c r="U11" s="275">
        <v>5.2786299057118596E-2</v>
      </c>
      <c r="V11" s="272"/>
      <c r="W11"/>
    </row>
    <row r="12" spans="2:23" ht="15" customHeight="1" x14ac:dyDescent="0.2">
      <c r="C12" s="69" t="str">
        <f>T00!C13</f>
        <v xml:space="preserve">           Retido na Fonte</v>
      </c>
      <c r="D12" s="275">
        <v>0.10029533882464128</v>
      </c>
      <c r="E12" s="275">
        <v>0.10322395172952836</v>
      </c>
      <c r="F12" s="275">
        <v>9.3715000912607663E-2</v>
      </c>
      <c r="G12" s="275">
        <v>9.5765536622502118E-2</v>
      </c>
      <c r="H12" s="275">
        <v>9.4572218833140889E-2</v>
      </c>
      <c r="I12" s="275">
        <v>8.8827524979996325E-2</v>
      </c>
      <c r="J12" s="275">
        <v>9.6415213454115203E-2</v>
      </c>
      <c r="K12" s="275">
        <v>9.3578792625246071E-2</v>
      </c>
      <c r="L12" s="275">
        <v>9.0436904745720151E-2</v>
      </c>
      <c r="M12" s="275">
        <v>9.6027995728926965E-2</v>
      </c>
      <c r="N12" s="275">
        <v>9.5862303465443166E-2</v>
      </c>
      <c r="O12" s="275">
        <v>9.5295091248504937E-2</v>
      </c>
      <c r="P12" s="275">
        <v>0.1003696893215051</v>
      </c>
      <c r="Q12" s="275">
        <v>0.10897477691263947</v>
      </c>
      <c r="R12" s="275">
        <v>0.11220353576805221</v>
      </c>
      <c r="S12" s="275">
        <v>0.11430298686308171</v>
      </c>
      <c r="T12" s="275">
        <v>0.11498036852228127</v>
      </c>
      <c r="U12" s="275">
        <v>0.12154670090739486</v>
      </c>
      <c r="V12" s="272"/>
      <c r="W12"/>
    </row>
    <row r="13" spans="2:23" ht="15" customHeight="1" x14ac:dyDescent="0.2">
      <c r="C13" s="69" t="str">
        <f>T00!C14</f>
        <v xml:space="preserve">      Imposto sobre Produtos Industrializados</v>
      </c>
      <c r="D13" s="275">
        <v>3.8696099469709151E-2</v>
      </c>
      <c r="E13" s="275">
        <v>3.2953659391998097E-2</v>
      </c>
      <c r="F13" s="275">
        <v>3.3259646585265153E-2</v>
      </c>
      <c r="G13" s="275">
        <v>3.3076960284646149E-2</v>
      </c>
      <c r="H13" s="275">
        <v>3.3493808466994769E-2</v>
      </c>
      <c r="I13" s="275">
        <v>3.4201693704644993E-2</v>
      </c>
      <c r="J13" s="275">
        <v>3.525327812376719E-2</v>
      </c>
      <c r="K13" s="275">
        <v>2.5947493134495063E-2</v>
      </c>
      <c r="L13" s="275">
        <v>2.9524505268614002E-2</v>
      </c>
      <c r="M13" s="275">
        <v>2.8251811932432497E-2</v>
      </c>
      <c r="N13" s="275">
        <v>2.7162373058504437E-2</v>
      </c>
      <c r="O13" s="275">
        <v>2.4734520485564321E-2</v>
      </c>
      <c r="P13" s="275">
        <v>2.6735600072743892E-2</v>
      </c>
      <c r="Q13" s="275">
        <v>2.4965086620675796E-2</v>
      </c>
      <c r="R13" s="275">
        <v>2.0695598527240344E-2</v>
      </c>
      <c r="S13" s="275">
        <v>2.2099567693949308E-2</v>
      </c>
      <c r="T13" s="275">
        <v>2.3559912265658157E-2</v>
      </c>
      <c r="U13" s="275">
        <v>2.1773782586375336E-2</v>
      </c>
      <c r="V13" s="272"/>
      <c r="W13"/>
    </row>
    <row r="14" spans="2:23" ht="15" customHeight="1" x14ac:dyDescent="0.2">
      <c r="C14" s="69" t="str">
        <f>T00!C15</f>
        <v xml:space="preserve">      Imposto sobre Operações Financeiras</v>
      </c>
      <c r="D14" s="275">
        <v>8.3594567869002025E-3</v>
      </c>
      <c r="E14" s="275">
        <v>8.1986083641603941E-3</v>
      </c>
      <c r="F14" s="275">
        <v>8.2612236246402369E-3</v>
      </c>
      <c r="G14" s="275">
        <v>8.1961837107579639E-3</v>
      </c>
      <c r="H14" s="275">
        <v>8.4033423304011156E-3</v>
      </c>
      <c r="I14" s="275">
        <v>8.5429512166199182E-3</v>
      </c>
      <c r="J14" s="275">
        <v>1.9357516755480569E-2</v>
      </c>
      <c r="K14" s="275">
        <v>1.7998305026325292E-2</v>
      </c>
      <c r="L14" s="275">
        <v>2.103585393592218E-2</v>
      </c>
      <c r="M14" s="275">
        <v>2.1927130505099174E-2</v>
      </c>
      <c r="N14" s="275">
        <v>1.9741156117417915E-2</v>
      </c>
      <c r="O14" s="275">
        <v>1.6951926967080196E-2</v>
      </c>
      <c r="P14" s="275">
        <v>1.6169178616284304E-2</v>
      </c>
      <c r="Q14" s="275">
        <v>1.8019535165264888E-2</v>
      </c>
      <c r="R14" s="275">
        <v>1.6637375431533249E-2</v>
      </c>
      <c r="S14" s="275">
        <v>1.6283132930851738E-2</v>
      </c>
      <c r="T14" s="275">
        <v>1.59793268151249E-2</v>
      </c>
      <c r="U14" s="275">
        <v>1.7000951790939547E-2</v>
      </c>
      <c r="V14" s="272"/>
      <c r="W14"/>
    </row>
    <row r="15" spans="2:23" ht="15" customHeight="1" x14ac:dyDescent="0.2">
      <c r="C15" s="69" t="str">
        <f>T00!C16</f>
        <v xml:space="preserve">      Impostos sobre o Comércio Exterior</v>
      </c>
      <c r="D15" s="275">
        <v>1.6655275885832491E-2</v>
      </c>
      <c r="E15" s="275">
        <v>1.5078239407472301E-2</v>
      </c>
      <c r="F15" s="275">
        <v>1.4551798092772022E-2</v>
      </c>
      <c r="G15" s="275">
        <v>1.2284861142770631E-2</v>
      </c>
      <c r="H15" s="275">
        <v>1.2293214696263296E-2</v>
      </c>
      <c r="I15" s="275">
        <v>1.3351319229134359E-2</v>
      </c>
      <c r="J15" s="275">
        <v>1.6416253930801677E-2</v>
      </c>
      <c r="K15" s="275">
        <v>1.4881851899823927E-2</v>
      </c>
      <c r="L15" s="275">
        <v>1.6719359087961412E-2</v>
      </c>
      <c r="M15" s="275">
        <v>1.8339003879173435E-2</v>
      </c>
      <c r="N15" s="275">
        <v>1.979646579741056E-2</v>
      </c>
      <c r="O15" s="275">
        <v>2.1306367097275999E-2</v>
      </c>
      <c r="P15" s="275">
        <v>1.9982450670940746E-2</v>
      </c>
      <c r="Q15" s="275">
        <v>2.0247649983908888E-2</v>
      </c>
      <c r="R15" s="275">
        <v>1.5550901967618873E-2</v>
      </c>
      <c r="S15" s="275">
        <v>1.519776554747722E-2</v>
      </c>
      <c r="T15" s="275">
        <v>1.7763799531154392E-2</v>
      </c>
      <c r="U15" s="275">
        <v>1.7826297749162764E-2</v>
      </c>
      <c r="V15" s="272"/>
      <c r="W15"/>
    </row>
    <row r="16" spans="2:23" ht="15" customHeight="1" x14ac:dyDescent="0.2">
      <c r="C16" s="69" t="str">
        <f>T00!C17</f>
        <v xml:space="preserve">      Taxas Federais</v>
      </c>
      <c r="D16" s="275">
        <v>3.207993713739692E-3</v>
      </c>
      <c r="E16" s="275">
        <v>3.3237160061050305E-3</v>
      </c>
      <c r="F16" s="275">
        <v>3.5777061503760002E-3</v>
      </c>
      <c r="G16" s="275">
        <v>3.9490947985321434E-3</v>
      </c>
      <c r="H16" s="275">
        <v>4.0583214621064158E-3</v>
      </c>
      <c r="I16" s="275">
        <v>3.8437302878639732E-3</v>
      </c>
      <c r="J16" s="275">
        <v>3.9905829029340039E-3</v>
      </c>
      <c r="K16" s="275">
        <v>3.8837483732440501E-3</v>
      </c>
      <c r="L16" s="275">
        <v>4.0124415001642037E-3</v>
      </c>
      <c r="M16" s="275">
        <v>3.9973277263508755E-3</v>
      </c>
      <c r="N16" s="275">
        <v>3.3529666301935217E-3</v>
      </c>
      <c r="O16" s="275">
        <v>2.9447124323052185E-3</v>
      </c>
      <c r="P16" s="275">
        <v>2.7110213943706651E-3</v>
      </c>
      <c r="Q16" s="275">
        <v>2.7613508479676363E-3</v>
      </c>
      <c r="R16" s="275">
        <v>3.4382205123240331E-3</v>
      </c>
      <c r="S16" s="275">
        <v>3.0072006459493442E-3</v>
      </c>
      <c r="T16" s="275">
        <v>3.3393473206742444E-3</v>
      </c>
      <c r="U16" s="275">
        <v>2.7451758841220732E-3</v>
      </c>
      <c r="V16" s="272"/>
      <c r="W16"/>
    </row>
    <row r="17" spans="3:23" ht="15" customHeight="1" x14ac:dyDescent="0.2">
      <c r="C17" s="69" t="str">
        <f>T00!C18</f>
        <v xml:space="preserve">      Cota-Parte Ad Fr. Ren. Mar. Mercante</v>
      </c>
      <c r="D17" s="275">
        <v>1.370441112324299E-3</v>
      </c>
      <c r="E17" s="275">
        <v>1.2780902148285503E-3</v>
      </c>
      <c r="F17" s="275">
        <v>1.6982241870499388E-3</v>
      </c>
      <c r="G17" s="275">
        <v>1.3511763840290362E-3</v>
      </c>
      <c r="H17" s="275">
        <v>1.1352198275834387E-3</v>
      </c>
      <c r="I17" s="275">
        <v>1.5090277416316793E-3</v>
      </c>
      <c r="J17" s="275">
        <v>2.2123574561457439E-3</v>
      </c>
      <c r="K17" s="275">
        <v>1.4142880830768335E-3</v>
      </c>
      <c r="L17" s="275">
        <v>1.8595270344416008E-3</v>
      </c>
      <c r="M17" s="275">
        <v>1.6833512799393909E-3</v>
      </c>
      <c r="N17" s="275">
        <v>1.8359242595195069E-3</v>
      </c>
      <c r="O17" s="275">
        <v>1.9401993800767492E-3</v>
      </c>
      <c r="P17" s="275">
        <v>1.7407705838681476E-3</v>
      </c>
      <c r="Q17" s="275">
        <v>1.5612475124492386E-3</v>
      </c>
      <c r="R17" s="275">
        <v>1.3555721122920656E-3</v>
      </c>
      <c r="S17" s="275">
        <v>1.3445167436872596E-3</v>
      </c>
      <c r="T17" s="275">
        <v>1.6241362413980415E-3</v>
      </c>
      <c r="U17" s="275">
        <v>1.3414614388371048E-3</v>
      </c>
      <c r="V17" s="272"/>
      <c r="W17"/>
    </row>
    <row r="18" spans="3:23" ht="15" customHeight="1" x14ac:dyDescent="0.2">
      <c r="C18" s="69" t="str">
        <f>T00!C19</f>
        <v xml:space="preserve">      Contrib. Custeio Pensões Militares</v>
      </c>
      <c r="D18" s="275">
        <v>2.0831578486525852E-3</v>
      </c>
      <c r="E18" s="275">
        <v>1.7935604933254602E-3</v>
      </c>
      <c r="F18" s="275">
        <v>1.604196574367961E-3</v>
      </c>
      <c r="G18" s="275">
        <v>1.4581129157894461E-3</v>
      </c>
      <c r="H18" s="275">
        <v>1.5915185842157167E-3</v>
      </c>
      <c r="I18" s="275">
        <v>1.4252738376373665E-3</v>
      </c>
      <c r="J18" s="275">
        <v>1.4520257780914498E-3</v>
      </c>
      <c r="K18" s="275">
        <v>1.573157895711104E-3</v>
      </c>
      <c r="L18" s="275">
        <v>1.4796572427253332E-3</v>
      </c>
      <c r="M18" s="275">
        <v>1.3879256844647233E-3</v>
      </c>
      <c r="N18" s="275">
        <v>1.2743310436590669E-3</v>
      </c>
      <c r="O18" s="275">
        <v>1.250886538801664E-3</v>
      </c>
      <c r="P18" s="275">
        <v>1.2732916439190695E-3</v>
      </c>
      <c r="Q18" s="275">
        <v>1.3767706585605891E-3</v>
      </c>
      <c r="R18" s="275">
        <v>1.4486480594208743E-3</v>
      </c>
      <c r="S18" s="275">
        <v>1.5703903081105215E-3</v>
      </c>
      <c r="T18" s="275">
        <v>1.59480472746079E-3</v>
      </c>
      <c r="U18" s="275">
        <v>1.5986876046134198E-3</v>
      </c>
      <c r="V18" s="272"/>
      <c r="W18"/>
    </row>
    <row r="19" spans="3:23" ht="15" customHeight="1" x14ac:dyDescent="0.2">
      <c r="C19" s="69" t="str">
        <f>T00!C20</f>
        <v xml:space="preserve">      Imposto Territorial Rural</v>
      </c>
      <c r="D19" s="275">
        <v>3.9895390953197335E-4</v>
      </c>
      <c r="E19" s="275">
        <v>4.3226246926067745E-4</v>
      </c>
      <c r="F19" s="275">
        <v>3.841802023441992E-4</v>
      </c>
      <c r="G19" s="275">
        <v>3.7497218732230253E-4</v>
      </c>
      <c r="H19" s="275">
        <v>3.6194344358883855E-4</v>
      </c>
      <c r="I19" s="275">
        <v>3.467904612885129E-4</v>
      </c>
      <c r="J19" s="275">
        <v>3.8593166416102522E-4</v>
      </c>
      <c r="K19" s="275">
        <v>3.9410905038662973E-4</v>
      </c>
      <c r="L19" s="275">
        <v>3.8398049578606852E-4</v>
      </c>
      <c r="M19" s="275">
        <v>3.9107728144549943E-4</v>
      </c>
      <c r="N19" s="275">
        <v>3.9117442255733026E-4</v>
      </c>
      <c r="O19" s="275">
        <v>4.4024394823108604E-4</v>
      </c>
      <c r="P19" s="275">
        <v>4.8911576051540785E-4</v>
      </c>
      <c r="Q19" s="275">
        <v>5.741198190758938E-4</v>
      </c>
      <c r="R19" s="275">
        <v>5.5701477035641157E-4</v>
      </c>
      <c r="S19" s="275">
        <v>5.9813513538079497E-4</v>
      </c>
      <c r="T19" s="275">
        <v>6.1919279808915516E-4</v>
      </c>
      <c r="U19" s="275">
        <v>6.7669032451640732E-4</v>
      </c>
      <c r="V19" s="272"/>
      <c r="W19"/>
    </row>
    <row r="20" spans="3:23" ht="15" customHeight="1" x14ac:dyDescent="0.2">
      <c r="C20" s="142" t="str">
        <f>T00!C21</f>
        <v>Orçamento Seguridade Social</v>
      </c>
      <c r="D20" s="273">
        <v>0.31838397696296561</v>
      </c>
      <c r="E20" s="273">
        <v>0.32739590818093683</v>
      </c>
      <c r="F20" s="273">
        <v>0.34579063924772818</v>
      </c>
      <c r="G20" s="273">
        <v>0.34763574776574996</v>
      </c>
      <c r="H20" s="273">
        <v>0.34398097079641471</v>
      </c>
      <c r="I20" s="273">
        <v>0.34567044965513016</v>
      </c>
      <c r="J20" s="273">
        <v>0.35618593090585698</v>
      </c>
      <c r="K20" s="273">
        <v>0.36929165644093465</v>
      </c>
      <c r="L20" s="273">
        <v>0.36901534057708507</v>
      </c>
      <c r="M20" s="273">
        <v>0.37037369145556609</v>
      </c>
      <c r="N20" s="273">
        <v>0.36958104283041432</v>
      </c>
      <c r="O20" s="273">
        <v>0.3680631876943648</v>
      </c>
      <c r="P20" s="273">
        <v>0.35901497542846506</v>
      </c>
      <c r="Q20" s="273">
        <v>0.34948777006355269</v>
      </c>
      <c r="R20" s="273">
        <v>0.34563578346821844</v>
      </c>
      <c r="S20" s="273">
        <v>0.35264839748768367</v>
      </c>
      <c r="T20" s="273">
        <v>0.35005317808831998</v>
      </c>
      <c r="U20" s="273">
        <v>0.33907133753078883</v>
      </c>
      <c r="V20" s="272"/>
      <c r="W20"/>
    </row>
    <row r="21" spans="3:23" ht="15" customHeight="1" x14ac:dyDescent="0.2">
      <c r="C21" s="69" t="str">
        <f>T00!C22</f>
        <v xml:space="preserve">      Contribuição para a Previdência Social (1)</v>
      </c>
      <c r="D21" s="275">
        <v>0.14645447500248784</v>
      </c>
      <c r="E21" s="275">
        <v>0.14777997944128321</v>
      </c>
      <c r="F21" s="275">
        <v>0.1477994459000504</v>
      </c>
      <c r="G21" s="275">
        <v>0.14691800939156172</v>
      </c>
      <c r="H21" s="275">
        <v>0.15133093772139511</v>
      </c>
      <c r="I21" s="275">
        <v>0.15120624089170009</v>
      </c>
      <c r="J21" s="275">
        <v>0.15318368204560467</v>
      </c>
      <c r="K21" s="275">
        <v>0.16786535828209778</v>
      </c>
      <c r="L21" s="275">
        <v>0.16770538701876103</v>
      </c>
      <c r="M21" s="275">
        <v>0.16756092916679041</v>
      </c>
      <c r="N21" s="275">
        <v>0.17364057411489411</v>
      </c>
      <c r="O21" s="275">
        <v>0.17072231150347594</v>
      </c>
      <c r="P21" s="275">
        <v>0.17191510690344669</v>
      </c>
      <c r="Q21" s="275">
        <v>0.16714744702469034</v>
      </c>
      <c r="R21" s="275">
        <v>0.16631488171008454</v>
      </c>
      <c r="S21" s="275">
        <v>0.16701848563086547</v>
      </c>
      <c r="T21" s="275">
        <v>0.16339869052054934</v>
      </c>
      <c r="U21" s="275">
        <v>0.16455811393794062</v>
      </c>
      <c r="V21" s="272"/>
      <c r="W21"/>
    </row>
    <row r="22" spans="3:23" s="272" customFormat="1" ht="15" customHeight="1" x14ac:dyDescent="0.2">
      <c r="C22" s="69" t="str">
        <f>T00!C23</f>
        <v xml:space="preserve">      Cofins</v>
      </c>
      <c r="D22" s="275">
        <v>0.10675054264507729</v>
      </c>
      <c r="E22" s="275">
        <v>0.10772127187113019</v>
      </c>
      <c r="F22" s="275">
        <v>0.12220306546678801</v>
      </c>
      <c r="G22" s="275">
        <v>0.11907167279451851</v>
      </c>
      <c r="H22" s="275">
        <v>0.11134488313881098</v>
      </c>
      <c r="I22" s="275">
        <v>0.11031066749472269</v>
      </c>
      <c r="J22" s="275">
        <v>0.11394318437773919</v>
      </c>
      <c r="K22" s="275">
        <v>0.10955593411266341</v>
      </c>
      <c r="L22" s="275">
        <v>0.11157767612075518</v>
      </c>
      <c r="M22" s="275">
        <v>0.11305326020018001</v>
      </c>
      <c r="N22" s="275">
        <v>0.11144167381195483</v>
      </c>
      <c r="O22" s="275">
        <v>0.11383671562588298</v>
      </c>
      <c r="P22" s="275">
        <v>0.1057959041498485</v>
      </c>
      <c r="Q22" s="275">
        <v>0.10385131763432813</v>
      </c>
      <c r="R22" s="275">
        <v>9.9650657181348454E-2</v>
      </c>
      <c r="S22" s="275">
        <v>0.10413817419069571</v>
      </c>
      <c r="T22" s="275">
        <v>0.10661001063914122</v>
      </c>
      <c r="U22" s="275">
        <v>9.8560137592126729E-2</v>
      </c>
      <c r="W22"/>
    </row>
    <row r="23" spans="3:23" ht="15" customHeight="1" x14ac:dyDescent="0.2">
      <c r="C23" s="69" t="str">
        <f>T00!C24</f>
        <v xml:space="preserve">      Contribuição Social sobre o Lucro Líquido</v>
      </c>
      <c r="D23" s="275">
        <v>2.6015392852447854E-2</v>
      </c>
      <c r="E23" s="275">
        <v>2.911819647977348E-2</v>
      </c>
      <c r="F23" s="275">
        <v>3.0533916819794175E-2</v>
      </c>
      <c r="G23" s="275">
        <v>3.4344181717003888E-2</v>
      </c>
      <c r="H23" s="275">
        <v>3.3215353890470478E-2</v>
      </c>
      <c r="I23" s="275">
        <v>3.6383233874837516E-2</v>
      </c>
      <c r="J23" s="275">
        <v>4.0104093963761217E-2</v>
      </c>
      <c r="K23" s="275">
        <v>4.0631668764847119E-2</v>
      </c>
      <c r="L23" s="275">
        <v>3.624325281121725E-2</v>
      </c>
      <c r="M23" s="275">
        <v>4.0220104255583068E-2</v>
      </c>
      <c r="N23" s="275">
        <v>3.5554122722276434E-2</v>
      </c>
      <c r="O23" s="275">
        <v>3.5547248133315702E-2</v>
      </c>
      <c r="P23" s="275">
        <v>3.3870457117466869E-2</v>
      </c>
      <c r="Q23" s="275">
        <v>3.0731465518038972E-2</v>
      </c>
      <c r="R23" s="275">
        <v>3.3012935885982676E-2</v>
      </c>
      <c r="S23" s="275">
        <v>3.3207648278200934E-2</v>
      </c>
      <c r="T23" s="275">
        <v>3.3058612521118337E-2</v>
      </c>
      <c r="U23" s="275">
        <v>3.3372540202349005E-2</v>
      </c>
      <c r="V23" s="272"/>
      <c r="W23"/>
    </row>
    <row r="24" spans="3:23" ht="15" customHeight="1" x14ac:dyDescent="0.2">
      <c r="C24" s="69" t="str">
        <f>T00!C25</f>
        <v xml:space="preserve">      Contribuição para o PIS/Pasep</v>
      </c>
      <c r="D24" s="275">
        <v>2.620048400924551E-2</v>
      </c>
      <c r="E24" s="275">
        <v>3.0811858574893703E-2</v>
      </c>
      <c r="F24" s="275">
        <v>3.0504272289479287E-2</v>
      </c>
      <c r="G24" s="275">
        <v>2.9316036827012802E-2</v>
      </c>
      <c r="H24" s="275">
        <v>2.9251367825332334E-2</v>
      </c>
      <c r="I24" s="275">
        <v>2.8261213784130077E-2</v>
      </c>
      <c r="J24" s="275">
        <v>2.9187414182605755E-2</v>
      </c>
      <c r="K24" s="275">
        <v>2.8997303236575161E-2</v>
      </c>
      <c r="L24" s="275">
        <v>3.2136970243920954E-2</v>
      </c>
      <c r="M24" s="275">
        <v>2.9398702316972919E-2</v>
      </c>
      <c r="N24" s="275">
        <v>2.9601442813173562E-2</v>
      </c>
      <c r="O24" s="275">
        <v>2.9112191315599459E-2</v>
      </c>
      <c r="P24" s="275">
        <v>2.7952613740408114E-2</v>
      </c>
      <c r="Q24" s="275">
        <v>2.7324572706823695E-2</v>
      </c>
      <c r="R24" s="275">
        <v>2.7110223467778777E-2</v>
      </c>
      <c r="S24" s="275">
        <v>2.8551616251374104E-2</v>
      </c>
      <c r="T24" s="275">
        <v>2.9033154546073098E-2</v>
      </c>
      <c r="U24" s="275">
        <v>2.6580513431585018E-2</v>
      </c>
      <c r="V24" s="272"/>
      <c r="W24"/>
    </row>
    <row r="25" spans="3:23" ht="15" customHeight="1" x14ac:dyDescent="0.2">
      <c r="C25" s="69" t="str">
        <f>T00!C26</f>
        <v xml:space="preserve">      Contrib. Seg. Soc. Servidor Público - CPSS</v>
      </c>
      <c r="D25" s="275">
        <v>9.1454293289388797E-3</v>
      </c>
      <c r="E25" s="275">
        <v>7.9997299145239953E-3</v>
      </c>
      <c r="F25" s="275">
        <v>1.0903944700535507E-2</v>
      </c>
      <c r="G25" s="275">
        <v>1.4335084201464929E-2</v>
      </c>
      <c r="H25" s="275">
        <v>1.4957363350919751E-2</v>
      </c>
      <c r="I25" s="275">
        <v>1.5202644244623555E-2</v>
      </c>
      <c r="J25" s="275">
        <v>1.5422351118272693E-2</v>
      </c>
      <c r="K25" s="275">
        <v>1.7320620015727969E-2</v>
      </c>
      <c r="L25" s="275">
        <v>1.6472921621993979E-2</v>
      </c>
      <c r="M25" s="275">
        <v>1.5415018426409813E-2</v>
      </c>
      <c r="N25" s="275">
        <v>1.4553184485800766E-2</v>
      </c>
      <c r="O25" s="275">
        <v>1.4052763546931466E-2</v>
      </c>
      <c r="P25" s="275">
        <v>1.4567659024653821E-2</v>
      </c>
      <c r="Q25" s="275">
        <v>1.5244234249220719E-2</v>
      </c>
      <c r="R25" s="275">
        <v>1.5176832442709188E-2</v>
      </c>
      <c r="S25" s="275">
        <v>1.5866287420842853E-2</v>
      </c>
      <c r="T25" s="275">
        <v>1.4660104096648665E-2</v>
      </c>
      <c r="U25" s="275">
        <v>1.3822603582425739E-2</v>
      </c>
      <c r="V25" s="272"/>
      <c r="W25"/>
    </row>
    <row r="26" spans="3:23" ht="15" customHeight="1" x14ac:dyDescent="0.2">
      <c r="C26" s="69" t="str">
        <f>T00!C27</f>
        <v xml:space="preserve">      Contrib. s/ Receita de Concursos e Progn.</v>
      </c>
      <c r="D26" s="275">
        <v>2.2056187428661509E-3</v>
      </c>
      <c r="E26" s="275">
        <v>2.3681564999441466E-3</v>
      </c>
      <c r="F26" s="275">
        <v>2.4018372801734873E-3</v>
      </c>
      <c r="G26" s="275">
        <v>2.1488948489343396E-3</v>
      </c>
      <c r="H26" s="275">
        <v>1.9113361803135048E-3</v>
      </c>
      <c r="I26" s="275">
        <v>2.066350215818232E-3</v>
      </c>
      <c r="J26" s="275">
        <v>1.9661764656175289E-3</v>
      </c>
      <c r="K26" s="275">
        <v>2.3367771682370701E-3</v>
      </c>
      <c r="L26" s="275">
        <v>2.4917247246257616E-3</v>
      </c>
      <c r="M26" s="275">
        <v>2.3393805035334795E-3</v>
      </c>
      <c r="N26" s="275">
        <v>2.396558995251462E-3</v>
      </c>
      <c r="O26" s="275">
        <v>2.3366743297818203E-3</v>
      </c>
      <c r="P26" s="275">
        <v>2.5913030562614548E-3</v>
      </c>
      <c r="Q26" s="275">
        <v>2.8172217872151108E-3</v>
      </c>
      <c r="R26" s="275">
        <v>2.1037438563899086E-3</v>
      </c>
      <c r="S26" s="275">
        <v>2.1487741382391393E-3</v>
      </c>
      <c r="T26" s="275">
        <v>1.9908007096651483E-3</v>
      </c>
      <c r="U26" s="275">
        <v>1.1636176028254385E-3</v>
      </c>
      <c r="V26" s="272"/>
      <c r="W26"/>
    </row>
    <row r="27" spans="3:23" ht="15" customHeight="1" x14ac:dyDescent="0.2">
      <c r="C27" s="69" t="str">
        <f>T00!C28</f>
        <v xml:space="preserve">      Contrib. Partic. Seguro DPVAT</v>
      </c>
      <c r="D27" s="275">
        <v>1.4534515273824521E-3</v>
      </c>
      <c r="E27" s="275">
        <v>1.4317306061950846E-3</v>
      </c>
      <c r="F27" s="275">
        <v>1.2615693531438446E-3</v>
      </c>
      <c r="G27" s="275">
        <v>1.3662872987210218E-3</v>
      </c>
      <c r="H27" s="275">
        <v>1.8082872802643504E-3</v>
      </c>
      <c r="I27" s="275">
        <v>2.0715673784108472E-3</v>
      </c>
      <c r="J27" s="275">
        <v>2.2140682975835542E-3</v>
      </c>
      <c r="K27" s="275">
        <v>2.4296366102141719E-3</v>
      </c>
      <c r="L27" s="275">
        <v>2.2407786272368199E-3</v>
      </c>
      <c r="M27" s="275">
        <v>2.2399760221678616E-3</v>
      </c>
      <c r="N27" s="275">
        <v>2.2403052176011664E-3</v>
      </c>
      <c r="O27" s="275">
        <v>2.2980476007823172E-3</v>
      </c>
      <c r="P27" s="275">
        <v>2.1566575319701387E-3</v>
      </c>
      <c r="Q27" s="275">
        <v>2.2038977798888824E-3</v>
      </c>
      <c r="R27" s="275">
        <v>2.0980846724058702E-3</v>
      </c>
      <c r="S27" s="275">
        <v>1.5510184511664271E-3</v>
      </c>
      <c r="T27" s="275">
        <v>1.00908744390408E-3</v>
      </c>
      <c r="U27" s="275">
        <v>4.2652073783095378E-4</v>
      </c>
      <c r="V27" s="272"/>
      <c r="W27"/>
    </row>
    <row r="28" spans="3:23" ht="15" customHeight="1" x14ac:dyDescent="0.2">
      <c r="C28" s="76" t="str">
        <f>T00!C29</f>
        <v xml:space="preserve">      Contribuições Rurais</v>
      </c>
      <c r="D28" s="275">
        <v>1.5858285451957619E-4</v>
      </c>
      <c r="E28" s="275">
        <v>1.6498479319297155E-4</v>
      </c>
      <c r="F28" s="275">
        <v>1.8258743776344282E-4</v>
      </c>
      <c r="G28" s="275">
        <v>1.3558068653278188E-4</v>
      </c>
      <c r="H28" s="275">
        <v>1.6144140890823682E-4</v>
      </c>
      <c r="I28" s="275">
        <v>1.6853177088713551E-4</v>
      </c>
      <c r="J28" s="275">
        <v>1.6496045467246406E-4</v>
      </c>
      <c r="K28" s="275">
        <v>1.5435825057194197E-4</v>
      </c>
      <c r="L28" s="275">
        <v>1.4662940857401309E-4</v>
      </c>
      <c r="M28" s="275">
        <v>1.4632056392853277E-4</v>
      </c>
      <c r="N28" s="275">
        <v>1.5318066946197562E-4</v>
      </c>
      <c r="O28" s="275">
        <v>1.5723563859510383E-4</v>
      </c>
      <c r="P28" s="275">
        <v>1.6527390440942624E-4</v>
      </c>
      <c r="Q28" s="275">
        <v>1.6761336334684862E-4</v>
      </c>
      <c r="R28" s="275">
        <v>1.6842425151904718E-4</v>
      </c>
      <c r="S28" s="275">
        <v>1.663931262990355E-4</v>
      </c>
      <c r="T28" s="275">
        <v>2.9271761122005987E-4</v>
      </c>
      <c r="U28" s="275">
        <v>5.8729044370530912E-4</v>
      </c>
      <c r="V28" s="272"/>
      <c r="W28"/>
    </row>
    <row r="29" spans="3:23" ht="15" customHeight="1" x14ac:dyDescent="0.2">
      <c r="C29" s="142" t="str">
        <f>T00!C30</f>
        <v>Demais</v>
      </c>
      <c r="D29" s="273">
        <v>0.12781109369547008</v>
      </c>
      <c r="E29" s="273">
        <v>0.12621255260521957</v>
      </c>
      <c r="F29" s="273">
        <v>0.11950403770278209</v>
      </c>
      <c r="G29" s="273">
        <v>0.11639697134457667</v>
      </c>
      <c r="H29" s="273">
        <v>0.11748030419992395</v>
      </c>
      <c r="I29" s="273">
        <v>0.11618497415444587</v>
      </c>
      <c r="J29" s="273">
        <v>7.3134791092878751E-2</v>
      </c>
      <c r="K29" s="273">
        <v>7.7602260552764549E-2</v>
      </c>
      <c r="L29" s="273">
        <v>7.7514752915672572E-2</v>
      </c>
      <c r="M29" s="273">
        <v>7.8249255661382827E-2</v>
      </c>
      <c r="N29" s="273">
        <v>7.8186797560040072E-2</v>
      </c>
      <c r="O29" s="273">
        <v>7.9441137858354147E-2</v>
      </c>
      <c r="P29" s="273">
        <v>8.2879015732018141E-2</v>
      </c>
      <c r="Q29" s="273">
        <v>8.6560345942548564E-2</v>
      </c>
      <c r="R29" s="273">
        <v>8.7494226595811769E-2</v>
      </c>
      <c r="S29" s="273">
        <v>8.556749532245192E-2</v>
      </c>
      <c r="T29" s="273">
        <v>7.9642873332839842E-2</v>
      </c>
      <c r="U29" s="273">
        <v>7.8442024931119639E-2</v>
      </c>
      <c r="V29" s="272"/>
      <c r="W29"/>
    </row>
    <row r="30" spans="3:23" ht="15" customHeight="1" x14ac:dyDescent="0.2">
      <c r="C30" s="76" t="str">
        <f>T00!C31</f>
        <v xml:space="preserve">      Contribuição para o FGTS (2)</v>
      </c>
      <c r="D30" s="275">
        <v>4.9919348205512006E-2</v>
      </c>
      <c r="E30" s="275">
        <v>5.0023625111055993E-2</v>
      </c>
      <c r="F30" s="275">
        <v>4.7082041824598186E-2</v>
      </c>
      <c r="G30" s="275">
        <v>4.8261851727405596E-2</v>
      </c>
      <c r="H30" s="275">
        <v>4.9046085627513704E-2</v>
      </c>
      <c r="I30" s="275">
        <v>4.7646169232714003E-2</v>
      </c>
      <c r="J30" s="275">
        <v>4.8486315988537643E-2</v>
      </c>
      <c r="K30" s="275">
        <v>5.3506670551426112E-2</v>
      </c>
      <c r="L30" s="275">
        <v>5.0881450044213017E-2</v>
      </c>
      <c r="M30" s="275">
        <v>5.1378936285743873E-2</v>
      </c>
      <c r="N30" s="275">
        <v>5.464376205041304E-2</v>
      </c>
      <c r="O30" s="275">
        <v>5.6498750964885672E-2</v>
      </c>
      <c r="P30" s="275">
        <v>5.9110835309928583E-2</v>
      </c>
      <c r="Q30" s="275">
        <v>6.1477873427165215E-2</v>
      </c>
      <c r="R30" s="275">
        <v>6.1671025802398201E-2</v>
      </c>
      <c r="S30" s="275">
        <v>6.0482112921496307E-2</v>
      </c>
      <c r="T30" s="275">
        <v>5.4947894454849856E-2</v>
      </c>
      <c r="U30" s="275">
        <v>5.5641399912048396E-2</v>
      </c>
      <c r="V30" s="272"/>
      <c r="W30"/>
    </row>
    <row r="31" spans="3:23" ht="15" customHeight="1" x14ac:dyDescent="0.2">
      <c r="C31" s="76" t="str">
        <f>T00!C32</f>
        <v xml:space="preserve">      Salário Educação</v>
      </c>
      <c r="D31" s="275">
        <v>7.5517728127328185E-3</v>
      </c>
      <c r="E31" s="275">
        <v>7.3876322866291326E-3</v>
      </c>
      <c r="F31" s="275">
        <v>7.5820231515042573E-3</v>
      </c>
      <c r="G31" s="275">
        <v>7.9149602001890931E-3</v>
      </c>
      <c r="H31" s="275">
        <v>8.635469165511651E-3</v>
      </c>
      <c r="I31" s="275">
        <v>7.7461167996453646E-3</v>
      </c>
      <c r="J31" s="275">
        <v>8.4234690674480413E-3</v>
      </c>
      <c r="K31" s="275">
        <v>8.9723772653537287E-3</v>
      </c>
      <c r="L31" s="275">
        <v>8.7473750754807969E-3</v>
      </c>
      <c r="M31" s="275">
        <v>8.9872652201914271E-3</v>
      </c>
      <c r="N31" s="275">
        <v>9.4081091238026795E-3</v>
      </c>
      <c r="O31" s="275">
        <v>9.5431015508475863E-3</v>
      </c>
      <c r="P31" s="275">
        <v>1.0004176931061802E-2</v>
      </c>
      <c r="Q31" s="275">
        <v>9.892214958771359E-3</v>
      </c>
      <c r="R31" s="275">
        <v>9.6294859580907596E-3</v>
      </c>
      <c r="S31" s="275">
        <v>9.4005586793854765E-3</v>
      </c>
      <c r="T31" s="275">
        <v>9.5920851619518549E-3</v>
      </c>
      <c r="U31" s="275">
        <v>9.1253644170760043E-3</v>
      </c>
      <c r="V31" s="272"/>
      <c r="W31"/>
    </row>
    <row r="32" spans="3:23" ht="15" customHeight="1" x14ac:dyDescent="0.2">
      <c r="C32" s="76" t="str">
        <f>T00!C33</f>
        <v xml:space="preserve">      Contribuições para o Sistema S</v>
      </c>
      <c r="D32" s="275">
        <v>6.8910588818766405E-3</v>
      </c>
      <c r="E32" s="275">
        <v>7.1179504831187694E-3</v>
      </c>
      <c r="F32" s="275">
        <v>7.5696702300488295E-3</v>
      </c>
      <c r="G32" s="275">
        <v>6.1409023190194811E-3</v>
      </c>
      <c r="H32" s="275">
        <v>6.8986594334374315E-3</v>
      </c>
      <c r="I32" s="275">
        <v>7.2030124028889322E-3</v>
      </c>
      <c r="J32" s="275">
        <v>7.5116846304086778E-3</v>
      </c>
      <c r="K32" s="275">
        <v>7.9754673123492818E-3</v>
      </c>
      <c r="L32" s="275">
        <v>7.8573340297382627E-3</v>
      </c>
      <c r="M32" s="275">
        <v>8.1257357219382646E-3</v>
      </c>
      <c r="N32" s="275">
        <v>8.6325464879015001E-3</v>
      </c>
      <c r="O32" s="275">
        <v>8.8461997924777439E-3</v>
      </c>
      <c r="P32" s="275">
        <v>9.1748139568946785E-3</v>
      </c>
      <c r="Q32" s="275">
        <v>9.4320529051140946E-3</v>
      </c>
      <c r="R32" s="275">
        <v>9.1126242150576398E-3</v>
      </c>
      <c r="S32" s="275">
        <v>8.9613677278676737E-3</v>
      </c>
      <c r="T32" s="275">
        <v>8.6497653869915554E-3</v>
      </c>
      <c r="U32" s="275">
        <v>8.5323243251678223E-3</v>
      </c>
      <c r="V32" s="272"/>
      <c r="W32"/>
    </row>
    <row r="33" spans="2:23" ht="15" customHeight="1" x14ac:dyDescent="0.2">
      <c r="C33" s="76" t="str">
        <f>T00!C34</f>
        <v xml:space="preserve">      Cide Combustíveis</v>
      </c>
      <c r="D33" s="275">
        <v>1.5872496718338427E-2</v>
      </c>
      <c r="E33" s="275">
        <v>1.5588709349355644E-2</v>
      </c>
      <c r="F33" s="275">
        <v>1.2339894761274405E-2</v>
      </c>
      <c r="G33" s="275">
        <v>1.0552098852379711E-2</v>
      </c>
      <c r="H33" s="275">
        <v>9.7513680082219126E-3</v>
      </c>
      <c r="I33" s="275">
        <v>8.679463067746182E-3</v>
      </c>
      <c r="J33" s="275">
        <v>5.6890479681056903E-3</v>
      </c>
      <c r="K33" s="275">
        <v>4.6001179714716522E-3</v>
      </c>
      <c r="L33" s="275">
        <v>6.1426896789698732E-3</v>
      </c>
      <c r="M33" s="275">
        <v>6.1387987772005019E-3</v>
      </c>
      <c r="N33" s="275">
        <v>1.8373565015273004E-3</v>
      </c>
      <c r="O33" s="275">
        <v>4.2322504393016327E-4</v>
      </c>
      <c r="P33" s="275">
        <v>1.3970506235829596E-5</v>
      </c>
      <c r="Q33" s="275">
        <v>1.6996366002213555E-3</v>
      </c>
      <c r="R33" s="275">
        <v>2.9676235083070405E-3</v>
      </c>
      <c r="S33" s="275">
        <v>2.7348175649124108E-3</v>
      </c>
      <c r="T33" s="275">
        <v>1.7142875313187096E-3</v>
      </c>
      <c r="U33" s="275">
        <v>1.1524990418392354E-3</v>
      </c>
      <c r="V33" s="272"/>
      <c r="W33"/>
    </row>
    <row r="34" spans="2:23" ht="15" customHeight="1" x14ac:dyDescent="0.2">
      <c r="C34" s="76" t="str">
        <f>T00!C35</f>
        <v xml:space="preserve">      Cide Remessas</v>
      </c>
      <c r="D34" s="275">
        <v>6.1802907743110274E-4</v>
      </c>
      <c r="E34" s="275">
        <v>8.8833927110501716E-4</v>
      </c>
      <c r="F34" s="275">
        <v>8.6030962047717882E-4</v>
      </c>
      <c r="G34" s="275">
        <v>8.698359979705582E-4</v>
      </c>
      <c r="H34" s="275">
        <v>8.2627964333095195E-4</v>
      </c>
      <c r="I34" s="275">
        <v>8.7952673325780663E-4</v>
      </c>
      <c r="J34" s="275">
        <v>8.8004873327527278E-4</v>
      </c>
      <c r="K34" s="275">
        <v>1.0734574856816905E-3</v>
      </c>
      <c r="L34" s="275">
        <v>9.5922662097816156E-4</v>
      </c>
      <c r="M34" s="275">
        <v>1.0329346641003111E-3</v>
      </c>
      <c r="N34" s="275">
        <v>1.2602255469115961E-3</v>
      </c>
      <c r="O34" s="275">
        <v>1.2868744014707617E-3</v>
      </c>
      <c r="P34" s="275">
        <v>1.3577896607500676E-3</v>
      </c>
      <c r="Q34" s="275">
        <v>1.5501249288179982E-3</v>
      </c>
      <c r="R34" s="275">
        <v>1.4538099673724607E-3</v>
      </c>
      <c r="S34" s="275">
        <v>1.4146206774489811E-3</v>
      </c>
      <c r="T34" s="275">
        <v>1.7879779533941111E-3</v>
      </c>
      <c r="U34" s="275">
        <v>2.1288656576727329E-3</v>
      </c>
      <c r="V34" s="272"/>
      <c r="W34"/>
    </row>
    <row r="35" spans="2:23" ht="15" customHeight="1" x14ac:dyDescent="0.2">
      <c r="C35" s="69" t="str">
        <f>T00!C36</f>
        <v xml:space="preserve">      Outras Contribuições Federais (3)</v>
      </c>
      <c r="D35" s="275">
        <v>4.3941546244748012E-2</v>
      </c>
      <c r="E35" s="275">
        <v>4.3270940530388713E-2</v>
      </c>
      <c r="F35" s="275">
        <v>4.2202010775345779E-2</v>
      </c>
      <c r="G35" s="275">
        <v>4.0581972267219282E-2</v>
      </c>
      <c r="H35" s="275">
        <v>4.0300987326955889E-2</v>
      </c>
      <c r="I35" s="275">
        <v>4.0206468569507534E-2</v>
      </c>
      <c r="J35" s="275">
        <v>1.4398780888496368E-3</v>
      </c>
      <c r="K35" s="275">
        <v>5.0286994002821063E-4</v>
      </c>
      <c r="L35" s="275">
        <v>1.0930382116192011E-3</v>
      </c>
      <c r="M35" s="275">
        <v>5.3874250334770188E-4</v>
      </c>
      <c r="N35" s="275">
        <v>8.707120981947769E-4</v>
      </c>
      <c r="O35" s="275">
        <v>8.7314834121323662E-4</v>
      </c>
      <c r="P35" s="275">
        <v>1.4888699608039311E-3</v>
      </c>
      <c r="Q35" s="275">
        <v>1.1287599060584618E-3</v>
      </c>
      <c r="R35" s="275">
        <v>1.1126214565947328E-3</v>
      </c>
      <c r="S35" s="275">
        <v>1.0774620992061537E-3</v>
      </c>
      <c r="T35" s="275">
        <v>1.8089425933944213E-3</v>
      </c>
      <c r="U35" s="275">
        <v>8.3269105138201094E-4</v>
      </c>
      <c r="V35" s="272"/>
      <c r="W35"/>
    </row>
    <row r="36" spans="2:23" ht="15" customHeight="1" x14ac:dyDescent="0.2">
      <c r="C36" s="69" t="str">
        <f>T00!C37</f>
        <v xml:space="preserve">      Contr. s/ Rec. Empr. Telecomun.</v>
      </c>
      <c r="D36" s="275">
        <v>1.2610102899347833E-3</v>
      </c>
      <c r="E36" s="275">
        <v>1.1956888857985886E-3</v>
      </c>
      <c r="F36" s="275">
        <v>1.1534264418479542E-3</v>
      </c>
      <c r="G36" s="275">
        <v>1.0923597885291996E-3</v>
      </c>
      <c r="H36" s="275">
        <v>1.002849698047056E-3</v>
      </c>
      <c r="I36" s="275">
        <v>1.0220357338072905E-3</v>
      </c>
      <c r="J36" s="275">
        <v>1.0225004229539854E-3</v>
      </c>
      <c r="K36" s="275">
        <v>1.0239323550935541E-3</v>
      </c>
      <c r="L36" s="275">
        <v>9.3860313439459461E-4</v>
      </c>
      <c r="M36" s="275">
        <v>9.5570436265599002E-4</v>
      </c>
      <c r="N36" s="275">
        <v>9.6802200195238446E-4</v>
      </c>
      <c r="O36" s="275">
        <v>8.9696174878445886E-4</v>
      </c>
      <c r="P36" s="275">
        <v>8.8471474733459339E-4</v>
      </c>
      <c r="Q36" s="275">
        <v>8.608347274251069E-4</v>
      </c>
      <c r="R36" s="275">
        <v>7.9507585494669733E-4</v>
      </c>
      <c r="S36" s="275">
        <v>7.5646270118320054E-4</v>
      </c>
      <c r="T36" s="275">
        <v>6.2857429130464589E-4</v>
      </c>
      <c r="U36" s="275">
        <v>5.7808393333424449E-4</v>
      </c>
      <c r="V36" s="272"/>
      <c r="W36"/>
    </row>
    <row r="37" spans="2:23" ht="15" customHeight="1" x14ac:dyDescent="0.2">
      <c r="C37" s="76" t="str">
        <f>T00!C38</f>
        <v xml:space="preserve">      Dívida Ativa Outros Trib. e Contrib.</v>
      </c>
      <c r="D37" s="275">
        <v>1.0551149012721873E-3</v>
      </c>
      <c r="E37" s="275">
        <v>9.5335504880786397E-5</v>
      </c>
      <c r="F37" s="275">
        <v>1.6139601059952295E-4</v>
      </c>
      <c r="G37" s="275">
        <v>3.7620013886348661E-4</v>
      </c>
      <c r="H37" s="275">
        <v>3.8446233677466942E-4</v>
      </c>
      <c r="I37" s="275">
        <v>1.6981499078462686E-3</v>
      </c>
      <c r="J37" s="275">
        <v>-1.0076986724887156E-3</v>
      </c>
      <c r="K37" s="275">
        <v>-1.2527120545747512E-3</v>
      </c>
      <c r="L37" s="275">
        <v>8.5352353707321562E-5</v>
      </c>
      <c r="M37" s="275">
        <v>2.2254761431176679E-4</v>
      </c>
      <c r="N37" s="275">
        <v>-3.0585764711327788E-4</v>
      </c>
      <c r="O37" s="275">
        <v>3.3376209535556674E-4</v>
      </c>
      <c r="P37" s="275">
        <v>7.8780181182247497E-5</v>
      </c>
      <c r="Q37" s="275">
        <v>-2.5480206379113344E-4</v>
      </c>
      <c r="R37" s="275">
        <v>4.602176272164815E-7</v>
      </c>
      <c r="S37" s="275">
        <v>0</v>
      </c>
      <c r="T37" s="275">
        <v>0</v>
      </c>
      <c r="U37" s="275">
        <v>2.0948224306974503E-8</v>
      </c>
      <c r="V37" s="272"/>
      <c r="W37"/>
    </row>
    <row r="38" spans="2:23" ht="15" customHeight="1" x14ac:dyDescent="0.2">
      <c r="C38" s="69" t="str">
        <f>T00!C39</f>
        <v xml:space="preserve">      Contrib. S/Rec.Concess.Permiss.Energ.Elet.</v>
      </c>
      <c r="D38" s="275">
        <v>3.9712561301604983E-4</v>
      </c>
      <c r="E38" s="275">
        <v>3.3052239221102904E-4</v>
      </c>
      <c r="F38" s="275">
        <v>3.1393506106601866E-4</v>
      </c>
      <c r="G38" s="275">
        <v>2.7582102794439733E-4</v>
      </c>
      <c r="H38" s="275">
        <v>3.2246304347412696E-4</v>
      </c>
      <c r="I38" s="275">
        <v>7.8978117863152519E-4</v>
      </c>
      <c r="J38" s="275">
        <v>4.0215826028482224E-4</v>
      </c>
      <c r="K38" s="275">
        <v>9.0567548318386162E-4</v>
      </c>
      <c r="L38" s="275">
        <v>5.1900043217584756E-4</v>
      </c>
      <c r="M38" s="275">
        <v>5.6572076099516231E-4</v>
      </c>
      <c r="N38" s="275">
        <v>5.6884787373884325E-4</v>
      </c>
      <c r="O38" s="275">
        <v>4.3173905866672506E-4</v>
      </c>
      <c r="P38" s="275">
        <v>4.4201766619954275E-4</v>
      </c>
      <c r="Q38" s="275">
        <v>4.6260740836359752E-4</v>
      </c>
      <c r="R38" s="275">
        <v>4.0862803579258473E-4</v>
      </c>
      <c r="S38" s="275">
        <v>4.3314423539389361E-4</v>
      </c>
      <c r="T38" s="275">
        <v>4.5305253774160191E-4</v>
      </c>
      <c r="U38" s="275">
        <v>4.4285368144701974E-4</v>
      </c>
      <c r="V38" s="272"/>
      <c r="W38"/>
    </row>
    <row r="39" spans="2:23" ht="15" customHeight="1" x14ac:dyDescent="0.2">
      <c r="C39" s="76" t="str">
        <f>T00!C40</f>
        <v xml:space="preserve">      Cota-Parte Contrib. Sindical</v>
      </c>
      <c r="D39" s="275">
        <v>3.035909506080201E-4</v>
      </c>
      <c r="E39" s="275">
        <v>3.1380879067588712E-4</v>
      </c>
      <c r="F39" s="275">
        <v>2.3932982601994262E-4</v>
      </c>
      <c r="G39" s="275">
        <v>3.3096902505588778E-4</v>
      </c>
      <c r="H39" s="275">
        <v>3.1167991665656086E-4</v>
      </c>
      <c r="I39" s="275">
        <v>3.1425052840095133E-4</v>
      </c>
      <c r="J39" s="275">
        <v>2.8738660550369372E-4</v>
      </c>
      <c r="K39" s="275">
        <v>2.9440424275120727E-4</v>
      </c>
      <c r="L39" s="275">
        <v>2.9068333439549211E-4</v>
      </c>
      <c r="M39" s="275">
        <v>3.0286975089781045E-4</v>
      </c>
      <c r="N39" s="275">
        <v>3.0307352271120977E-4</v>
      </c>
      <c r="O39" s="275">
        <v>3.0737486072222116E-4</v>
      </c>
      <c r="P39" s="275">
        <v>3.2304681162687358E-4</v>
      </c>
      <c r="Q39" s="275">
        <v>3.1104314440252428E-4</v>
      </c>
      <c r="R39" s="275">
        <v>3.4287157962443771E-4</v>
      </c>
      <c r="S39" s="275">
        <v>3.069487155578425E-4</v>
      </c>
      <c r="T39" s="275">
        <v>6.0293421893092327E-5</v>
      </c>
      <c r="U39" s="275">
        <v>7.921962927874728E-6</v>
      </c>
      <c r="V39" s="272"/>
      <c r="W39"/>
    </row>
    <row r="40" spans="2:23" ht="16.5" customHeight="1" x14ac:dyDescent="0.2">
      <c r="B40" s="83"/>
      <c r="C40" s="83" t="str">
        <f>T00!C41</f>
        <v>Tributos do Governo Estadual</v>
      </c>
      <c r="D40" s="84">
        <v>0.25957143914255104</v>
      </c>
      <c r="E40" s="84">
        <v>0.26385926246753433</v>
      </c>
      <c r="F40" s="84">
        <v>0.26210651353413222</v>
      </c>
      <c r="G40" s="84">
        <v>0.255679781225509</v>
      </c>
      <c r="H40" s="84">
        <v>0.25680605338064677</v>
      </c>
      <c r="I40" s="84">
        <v>0.24899750517361705</v>
      </c>
      <c r="J40" s="84">
        <v>0.25470916588052034</v>
      </c>
      <c r="K40" s="84">
        <v>0.25326657140555697</v>
      </c>
      <c r="L40" s="84">
        <v>0.25466125110708948</v>
      </c>
      <c r="M40" s="84">
        <v>0.24486270751561037</v>
      </c>
      <c r="N40" s="84">
        <v>0.25157283557193588</v>
      </c>
      <c r="O40" s="84">
        <v>0.25285984068969664</v>
      </c>
      <c r="P40" s="84">
        <v>0.25465351116075813</v>
      </c>
      <c r="Q40" s="84">
        <v>0.25445912046807739</v>
      </c>
      <c r="R40" s="84">
        <v>0.25439981099990983</v>
      </c>
      <c r="S40" s="84">
        <v>0.25700941623979812</v>
      </c>
      <c r="T40" s="84">
        <v>0.25895969580990702</v>
      </c>
      <c r="U40" s="84">
        <v>0.26122172255237985</v>
      </c>
      <c r="V40" s="272"/>
      <c r="W40"/>
    </row>
    <row r="41" spans="2:23" ht="15" customHeight="1" x14ac:dyDescent="0.2">
      <c r="C41" s="76" t="str">
        <f>T00!C42</f>
        <v>ICMS</v>
      </c>
      <c r="D41" s="275">
        <v>0.21805053740879912</v>
      </c>
      <c r="E41" s="275">
        <v>0.22051954242437871</v>
      </c>
      <c r="F41" s="275">
        <v>0.2178857490237896</v>
      </c>
      <c r="G41" s="275">
        <v>0.21152107791909444</v>
      </c>
      <c r="H41" s="275">
        <v>0.21197128238829049</v>
      </c>
      <c r="I41" s="275">
        <v>0.20455458757089195</v>
      </c>
      <c r="J41" s="275">
        <v>0.21310923077891647</v>
      </c>
      <c r="K41" s="275">
        <v>0.20776054053691478</v>
      </c>
      <c r="L41" s="275">
        <v>0.21226142008922214</v>
      </c>
      <c r="M41" s="275">
        <v>0.20380529316504056</v>
      </c>
      <c r="N41" s="275">
        <v>0.2077403237606516</v>
      </c>
      <c r="O41" s="275">
        <v>0.2092903024017379</v>
      </c>
      <c r="P41" s="275">
        <v>0.20881744708547767</v>
      </c>
      <c r="Q41" s="275">
        <v>0.20597580757050976</v>
      </c>
      <c r="R41" s="275">
        <v>0.20431577154976818</v>
      </c>
      <c r="S41" s="275">
        <v>0.20719547548738226</v>
      </c>
      <c r="T41" s="275">
        <v>0.20917732965624924</v>
      </c>
      <c r="U41" s="275">
        <v>0.21127418223289221</v>
      </c>
      <c r="V41" s="272"/>
      <c r="W41"/>
    </row>
    <row r="42" spans="2:23" ht="15" customHeight="1" x14ac:dyDescent="0.2">
      <c r="C42" s="69" t="str">
        <f>T00!C43</f>
        <v>IPVA</v>
      </c>
      <c r="D42" s="275">
        <v>1.4554373248482104E-2</v>
      </c>
      <c r="E42" s="275">
        <v>1.4199922601640361E-2</v>
      </c>
      <c r="F42" s="275">
        <v>1.3939380703726256E-2</v>
      </c>
      <c r="G42" s="275">
        <v>1.4295528987631681E-2</v>
      </c>
      <c r="H42" s="275">
        <v>1.5347623504860812E-2</v>
      </c>
      <c r="I42" s="275">
        <v>1.5983711606645301E-2</v>
      </c>
      <c r="J42" s="275">
        <v>1.6350390029660104E-2</v>
      </c>
      <c r="K42" s="275">
        <v>1.8814466331083708E-2</v>
      </c>
      <c r="L42" s="275">
        <v>1.6915372381335995E-2</v>
      </c>
      <c r="M42" s="275">
        <v>1.652267840976137E-2</v>
      </c>
      <c r="N42" s="275">
        <v>1.7211937266402293E-2</v>
      </c>
      <c r="O42" s="275">
        <v>1.6845156658371531E-2</v>
      </c>
      <c r="P42" s="275">
        <v>1.76345952221591E-2</v>
      </c>
      <c r="Q42" s="275">
        <v>1.8818473655440326E-2</v>
      </c>
      <c r="R42" s="275">
        <v>1.9331792980691809E-2</v>
      </c>
      <c r="S42" s="275">
        <v>1.9030473313666568E-2</v>
      </c>
      <c r="T42" s="275">
        <v>1.8818219326077159E-2</v>
      </c>
      <c r="U42" s="275">
        <v>1.9188399084400246E-2</v>
      </c>
      <c r="V42" s="272"/>
      <c r="W42"/>
    </row>
    <row r="43" spans="2:23" ht="15" customHeight="1" x14ac:dyDescent="0.2">
      <c r="C43" s="69" t="str">
        <f>T00!C44</f>
        <v>ITCD</v>
      </c>
      <c r="D43" s="275">
        <v>1.0680498985110244E-3</v>
      </c>
      <c r="E43" s="275">
        <v>1.6191813888536705E-3</v>
      </c>
      <c r="F43" s="275">
        <v>1.1634326286956648E-3</v>
      </c>
      <c r="G43" s="275">
        <v>1.1216409602437692E-3</v>
      </c>
      <c r="H43" s="275">
        <v>1.2081377944194952E-3</v>
      </c>
      <c r="I43" s="275">
        <v>1.3191949098201746E-3</v>
      </c>
      <c r="J43" s="275">
        <v>1.4315227784845745E-3</v>
      </c>
      <c r="K43" s="275">
        <v>1.5697757947641315E-3</v>
      </c>
      <c r="L43" s="275">
        <v>1.9937374564745164E-3</v>
      </c>
      <c r="M43" s="275">
        <v>1.8969153577938333E-3</v>
      </c>
      <c r="N43" s="275">
        <v>2.1705810917742553E-3</v>
      </c>
      <c r="O43" s="275">
        <v>2.386955927452322E-3</v>
      </c>
      <c r="P43" s="275">
        <v>2.5529302415013715E-3</v>
      </c>
      <c r="Q43" s="275">
        <v>3.3568314743312741E-3</v>
      </c>
      <c r="R43" s="275">
        <v>3.6320973069582552E-3</v>
      </c>
      <c r="S43" s="275">
        <v>3.402249473815904E-3</v>
      </c>
      <c r="T43" s="275">
        <v>3.1989221211480702E-3</v>
      </c>
      <c r="U43" s="275">
        <v>3.5813021497747202E-3</v>
      </c>
      <c r="V43" s="272"/>
      <c r="W43"/>
    </row>
    <row r="44" spans="2:23" ht="15" customHeight="1" x14ac:dyDescent="0.2">
      <c r="C44" s="76" t="str">
        <f>T00!C45</f>
        <v>Contrib. Regime Próprio Previd. Est.</v>
      </c>
      <c r="D44" s="275">
        <v>1.5424696563191976E-2</v>
      </c>
      <c r="E44" s="275">
        <v>1.5243635261507335E-2</v>
      </c>
      <c r="F44" s="275">
        <v>1.7033818470407771E-2</v>
      </c>
      <c r="G44" s="275">
        <v>1.651284425017456E-2</v>
      </c>
      <c r="H44" s="275">
        <v>1.5424025484153345E-2</v>
      </c>
      <c r="I44" s="275">
        <v>1.4664910018019846E-2</v>
      </c>
      <c r="J44" s="275">
        <v>1.0922577383023595E-2</v>
      </c>
      <c r="K44" s="275">
        <v>1.0749931385640983E-2</v>
      </c>
      <c r="L44" s="275">
        <v>1.0001860921072196E-2</v>
      </c>
      <c r="M44" s="275">
        <v>9.1088628515728094E-3</v>
      </c>
      <c r="N44" s="275">
        <v>9.8996341990022566E-3</v>
      </c>
      <c r="O44" s="275">
        <v>9.5046341386712252E-3</v>
      </c>
      <c r="P44" s="275">
        <v>1.0819103090563291E-2</v>
      </c>
      <c r="Q44" s="275">
        <v>1.1249159351469301E-2</v>
      </c>
      <c r="R44" s="275">
        <v>1.1448504598778704E-2</v>
      </c>
      <c r="S44" s="275">
        <v>1.1272847530064495E-2</v>
      </c>
      <c r="T44" s="275">
        <v>1.5765233691206262E-2</v>
      </c>
      <c r="U44" s="275">
        <v>1.6321871782621469E-2</v>
      </c>
      <c r="V44" s="272"/>
      <c r="W44"/>
    </row>
    <row r="45" spans="2:23" ht="15" customHeight="1" x14ac:dyDescent="0.2">
      <c r="C45" s="76" t="str">
        <f>T00!C46</f>
        <v>Outros Tributos Estaduais</v>
      </c>
      <c r="D45" s="275">
        <v>1.0473782023566795E-2</v>
      </c>
      <c r="E45" s="275">
        <v>1.2276980791154239E-2</v>
      </c>
      <c r="F45" s="275">
        <v>1.2084132707512973E-2</v>
      </c>
      <c r="G45" s="275">
        <v>1.2228689108364544E-2</v>
      </c>
      <c r="H45" s="275">
        <v>1.2854984208922613E-2</v>
      </c>
      <c r="I45" s="275">
        <v>1.2475101068239774E-2</v>
      </c>
      <c r="J45" s="275">
        <v>1.289544491043561E-2</v>
      </c>
      <c r="K45" s="275">
        <v>1.4371857357153364E-2</v>
      </c>
      <c r="L45" s="275">
        <v>1.3488860258984638E-2</v>
      </c>
      <c r="M45" s="275">
        <v>1.3528957731441816E-2</v>
      </c>
      <c r="N45" s="275">
        <v>1.4550359254105465E-2</v>
      </c>
      <c r="O45" s="275">
        <v>1.4832791563463656E-2</v>
      </c>
      <c r="P45" s="275">
        <v>1.4829435521056677E-2</v>
      </c>
      <c r="Q45" s="275">
        <v>1.5058848416326721E-2</v>
      </c>
      <c r="R45" s="275">
        <v>1.5671644563712842E-2</v>
      </c>
      <c r="S45" s="275">
        <v>1.6108370434868922E-2</v>
      </c>
      <c r="T45" s="275">
        <v>1.1999991015226299E-2</v>
      </c>
      <c r="U45" s="275">
        <v>1.0855967302691182E-2</v>
      </c>
      <c r="V45" s="272"/>
      <c r="W45"/>
    </row>
    <row r="46" spans="2:23" ht="16.5" customHeight="1" x14ac:dyDescent="0.2">
      <c r="B46" s="83"/>
      <c r="C46" s="83" t="str">
        <f>T00!C47</f>
        <v>Tributos do Governo Municipal</v>
      </c>
      <c r="D46" s="84">
        <v>4.8615539565300861E-2</v>
      </c>
      <c r="E46" s="84">
        <v>5.0306779599336451E-2</v>
      </c>
      <c r="F46" s="84">
        <v>5.0813081855327479E-2</v>
      </c>
      <c r="G46" s="84">
        <v>4.9167156933676695E-2</v>
      </c>
      <c r="H46" s="84">
        <v>5.117676379147193E-2</v>
      </c>
      <c r="I46" s="84">
        <v>5.1346818485547466E-2</v>
      </c>
      <c r="J46" s="84">
        <v>5.1602820584756272E-2</v>
      </c>
      <c r="K46" s="84">
        <v>5.5048569725160715E-2</v>
      </c>
      <c r="L46" s="84">
        <v>5.5200432302787407E-2</v>
      </c>
      <c r="M46" s="84">
        <v>5.538126004079641E-2</v>
      </c>
      <c r="N46" s="84">
        <v>5.7956577880261206E-2</v>
      </c>
      <c r="O46" s="84">
        <v>5.7839030869314481E-2</v>
      </c>
      <c r="P46" s="84">
        <v>6.0731367914712814E-2</v>
      </c>
      <c r="Q46" s="84">
        <v>6.2371289792503122E-2</v>
      </c>
      <c r="R46" s="84">
        <v>6.1727499405827675E-2</v>
      </c>
      <c r="S46" s="84">
        <v>6.2571256024998037E-2</v>
      </c>
      <c r="T46" s="84">
        <v>6.5733647899257605E-2</v>
      </c>
      <c r="U46" s="84">
        <v>6.8315382610819778E-2</v>
      </c>
      <c r="V46" s="272"/>
      <c r="W46"/>
    </row>
    <row r="47" spans="2:23" ht="15" customHeight="1" x14ac:dyDescent="0.2">
      <c r="C47" s="69" t="str">
        <f>T00!C48</f>
        <v>ISS</v>
      </c>
      <c r="D47" s="275">
        <v>1.8898922803840552E-2</v>
      </c>
      <c r="E47" s="275">
        <v>1.9073188950977371E-2</v>
      </c>
      <c r="F47" s="275">
        <v>1.9816620613806724E-2</v>
      </c>
      <c r="G47" s="275">
        <v>2.0354167740726674E-2</v>
      </c>
      <c r="H47" s="275">
        <v>2.2254200703513118E-2</v>
      </c>
      <c r="I47" s="275">
        <v>2.2591216832534518E-2</v>
      </c>
      <c r="J47" s="275">
        <v>2.3983987522046828E-2</v>
      </c>
      <c r="K47" s="275">
        <v>2.5572979901911593E-2</v>
      </c>
      <c r="L47" s="275">
        <v>2.593213277612421E-2</v>
      </c>
      <c r="M47" s="275">
        <v>2.6294275431348452E-2</v>
      </c>
      <c r="N47" s="275">
        <v>2.8196147392049023E-2</v>
      </c>
      <c r="O47" s="275">
        <v>2.7637025095332602E-2</v>
      </c>
      <c r="P47" s="275">
        <v>2.9281951897523896E-2</v>
      </c>
      <c r="Q47" s="275">
        <v>2.8293601343448608E-2</v>
      </c>
      <c r="R47" s="275">
        <v>2.6622854542906506E-2</v>
      </c>
      <c r="S47" s="275">
        <v>2.6497709665537276E-2</v>
      </c>
      <c r="T47" s="275">
        <v>2.7112444885015494E-2</v>
      </c>
      <c r="U47" s="275">
        <v>2.8300857760258258E-2</v>
      </c>
      <c r="V47" s="272"/>
      <c r="W47"/>
    </row>
    <row r="48" spans="2:23" ht="15" customHeight="1" x14ac:dyDescent="0.2">
      <c r="C48" s="69" t="str">
        <f>T00!C49</f>
        <v>IPTU</v>
      </c>
      <c r="D48" s="275">
        <v>1.6141360457370371E-2</v>
      </c>
      <c r="E48" s="275">
        <v>1.643334564273561E-2</v>
      </c>
      <c r="F48" s="275">
        <v>1.5608575374231597E-2</v>
      </c>
      <c r="G48" s="275">
        <v>1.477143057452618E-2</v>
      </c>
      <c r="H48" s="275">
        <v>1.4731500191417786E-2</v>
      </c>
      <c r="I48" s="275">
        <v>1.4011712394019472E-2</v>
      </c>
      <c r="J48" s="275">
        <v>1.324709633405826E-2</v>
      </c>
      <c r="K48" s="275">
        <v>1.4209177184644798E-2</v>
      </c>
      <c r="L48" s="275">
        <v>1.3810208978387034E-2</v>
      </c>
      <c r="M48" s="275">
        <v>1.3505440205937724E-2</v>
      </c>
      <c r="N48" s="275">
        <v>1.3719670275293156E-2</v>
      </c>
      <c r="O48" s="275">
        <v>1.3827777920625351E-2</v>
      </c>
      <c r="P48" s="275">
        <v>1.454818973554671E-2</v>
      </c>
      <c r="Q48" s="275">
        <v>1.6377685649283113E-2</v>
      </c>
      <c r="R48" s="275">
        <v>1.6977733862005739E-2</v>
      </c>
      <c r="S48" s="275">
        <v>1.8052529357430243E-2</v>
      </c>
      <c r="T48" s="275">
        <v>1.8975839189676515E-2</v>
      </c>
      <c r="U48" s="275">
        <v>1.9537209849659086E-2</v>
      </c>
      <c r="V48" s="272"/>
      <c r="W48"/>
    </row>
    <row r="49" spans="1:23" ht="15" customHeight="1" x14ac:dyDescent="0.2">
      <c r="C49" s="69" t="str">
        <f>T00!C50</f>
        <v>ITBI</v>
      </c>
      <c r="D49" s="275">
        <v>3.5131789994456608E-3</v>
      </c>
      <c r="E49" s="275">
        <v>3.2718824461181279E-3</v>
      </c>
      <c r="F49" s="275">
        <v>3.0040559478301931E-3</v>
      </c>
      <c r="G49" s="275">
        <v>3.0241058386119165E-3</v>
      </c>
      <c r="H49" s="275">
        <v>3.2818763681572482E-3</v>
      </c>
      <c r="I49" s="275">
        <v>3.6963707828065943E-3</v>
      </c>
      <c r="J49" s="275">
        <v>4.0823152333223601E-3</v>
      </c>
      <c r="K49" s="275">
        <v>4.1145050135500214E-3</v>
      </c>
      <c r="L49" s="275">
        <v>4.62363347506575E-3</v>
      </c>
      <c r="M49" s="275">
        <v>4.9898521340055318E-3</v>
      </c>
      <c r="N49" s="275">
        <v>5.278860208721617E-3</v>
      </c>
      <c r="O49" s="275">
        <v>5.6177100172561494E-3</v>
      </c>
      <c r="P49" s="275">
        <v>5.7094736892713367E-3</v>
      </c>
      <c r="Q49" s="275">
        <v>5.1461398437817173E-3</v>
      </c>
      <c r="R49" s="275">
        <v>4.6886517707232624E-3</v>
      </c>
      <c r="S49" s="275">
        <v>4.7268799927937585E-3</v>
      </c>
      <c r="T49" s="275">
        <v>4.8060079013544921E-3</v>
      </c>
      <c r="U49" s="275">
        <v>5.2182376012766298E-3</v>
      </c>
      <c r="V49" s="272"/>
      <c r="W49"/>
    </row>
    <row r="50" spans="1:23" ht="15" customHeight="1" x14ac:dyDescent="0.2">
      <c r="C50" s="69" t="str">
        <f>T00!C51</f>
        <v>Contrib. Regime Próprio Previd. Mun.</v>
      </c>
      <c r="D50" s="275">
        <v>3.8134269531223913E-3</v>
      </c>
      <c r="E50" s="275">
        <v>4.2999835104743948E-3</v>
      </c>
      <c r="F50" s="275">
        <v>4.5661759967493372E-3</v>
      </c>
      <c r="G50" s="275">
        <v>3.7103596860809111E-3</v>
      </c>
      <c r="H50" s="275">
        <v>3.7485660581757872E-3</v>
      </c>
      <c r="I50" s="275">
        <v>4.2615051905609694E-3</v>
      </c>
      <c r="J50" s="275">
        <v>3.851381413723026E-3</v>
      </c>
      <c r="K50" s="275">
        <v>4.0679153205956118E-3</v>
      </c>
      <c r="L50" s="275">
        <v>4.0478242948007101E-3</v>
      </c>
      <c r="M50" s="275">
        <v>3.9709775385065576E-3</v>
      </c>
      <c r="N50" s="275">
        <v>4.113002524304017E-3</v>
      </c>
      <c r="O50" s="275">
        <v>4.4096652419841767E-3</v>
      </c>
      <c r="P50" s="275">
        <v>4.4926867275225267E-3</v>
      </c>
      <c r="Q50" s="275">
        <v>4.9539983002463116E-3</v>
      </c>
      <c r="R50" s="275">
        <v>5.234087424156395E-3</v>
      </c>
      <c r="S50" s="275">
        <v>5.1730507486610058E-3</v>
      </c>
      <c r="T50" s="275">
        <v>5.228053774869435E-3</v>
      </c>
      <c r="U50" s="275">
        <v>6.2459884252437639E-3</v>
      </c>
      <c r="V50" s="272"/>
      <c r="W50"/>
    </row>
    <row r="51" spans="1:23" ht="15" customHeight="1" thickBot="1" x14ac:dyDescent="0.25">
      <c r="B51" s="276"/>
      <c r="C51" s="79" t="str">
        <f>T00!C52</f>
        <v>Outros Tributos Municipais</v>
      </c>
      <c r="D51" s="277">
        <v>6.2486503515218885E-3</v>
      </c>
      <c r="E51" s="277">
        <v>7.2283790490309538E-3</v>
      </c>
      <c r="F51" s="277">
        <v>7.817653922709623E-3</v>
      </c>
      <c r="G51" s="277">
        <v>7.3070930937310201E-3</v>
      </c>
      <c r="H51" s="277">
        <v>7.1606204702079936E-3</v>
      </c>
      <c r="I51" s="277">
        <v>6.7860132856259105E-3</v>
      </c>
      <c r="J51" s="277">
        <v>6.4380400816058002E-3</v>
      </c>
      <c r="K51" s="277">
        <v>7.0839923044586899E-3</v>
      </c>
      <c r="L51" s="277">
        <v>6.7866327784096977E-3</v>
      </c>
      <c r="M51" s="277">
        <v>6.6207147309981463E-3</v>
      </c>
      <c r="N51" s="277">
        <v>6.6488974798933941E-3</v>
      </c>
      <c r="O51" s="277">
        <v>6.3468525941161999E-3</v>
      </c>
      <c r="P51" s="277">
        <v>6.6990658648483532E-3</v>
      </c>
      <c r="Q51" s="277">
        <v>7.5998646557433689E-3</v>
      </c>
      <c r="R51" s="277">
        <v>8.2041718060357673E-3</v>
      </c>
      <c r="S51" s="277">
        <v>8.1210862605757498E-3</v>
      </c>
      <c r="T51" s="277">
        <v>9.611302148341664E-3</v>
      </c>
      <c r="U51" s="277">
        <v>9.0130889743820393E-3</v>
      </c>
      <c r="V51" s="272"/>
      <c r="W51"/>
    </row>
    <row r="52" spans="1:23" ht="14.25" customHeight="1" x14ac:dyDescent="0.2">
      <c r="A52" s="286"/>
      <c r="B52" s="555" t="str">
        <f>T00!B53</f>
        <v>(1) - Inclui contribuições para o RGPS (patronal, empregado e autônomo) e contribuição previdenciária sobre o faturamento.</v>
      </c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55"/>
      <c r="P52" s="555"/>
      <c r="Q52" s="555"/>
      <c r="R52" s="555"/>
      <c r="S52" s="555"/>
      <c r="T52" s="555"/>
      <c r="V52" s="272"/>
      <c r="W52"/>
    </row>
    <row r="53" spans="1:23" ht="13.5" customHeight="1" x14ac:dyDescent="0.2">
      <c r="B53" s="547" t="str">
        <f>T00!B54</f>
        <v>(2) - Inclui as contribuições devidas ao trabalhador e por demissão sem justa causa.</v>
      </c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413"/>
      <c r="V53" s="272"/>
      <c r="W53"/>
    </row>
    <row r="54" spans="1:23" ht="45" customHeight="1" x14ac:dyDescent="0.2">
      <c r="B54" s="560" t="str">
        <f>T00!B55</f>
        <v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v>
      </c>
      <c r="C54" s="560"/>
      <c r="D54" s="560"/>
      <c r="E54" s="560"/>
      <c r="F54" s="560"/>
      <c r="G54" s="560"/>
      <c r="H54" s="560"/>
      <c r="I54" s="56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272"/>
      <c r="W54"/>
    </row>
  </sheetData>
  <mergeCells count="5">
    <mergeCell ref="B53:S53"/>
    <mergeCell ref="B52:T52"/>
    <mergeCell ref="B2:U2"/>
    <mergeCell ref="B3:U3"/>
    <mergeCell ref="B54:U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X48"/>
  <sheetViews>
    <sheetView showGridLines="0" topLeftCell="A37" workbookViewId="0">
      <selection activeCell="L49" sqref="L49"/>
    </sheetView>
  </sheetViews>
  <sheetFormatPr defaultColWidth="11.42578125" defaultRowHeight="12.75" x14ac:dyDescent="0.2"/>
  <cols>
    <col min="1" max="1" width="3.28515625" style="64" customWidth="1"/>
    <col min="2" max="2" width="6.28515625" style="117" customWidth="1"/>
    <col min="3" max="3" width="30.5703125" style="64" bestFit="1" customWidth="1"/>
    <col min="4" max="4" width="11.7109375" style="64" customWidth="1"/>
    <col min="5" max="6" width="7.5703125" style="64" customWidth="1"/>
    <col min="7" max="7" width="1.42578125" style="64" customWidth="1"/>
    <col min="8" max="8" width="11.7109375" style="64" customWidth="1"/>
    <col min="9" max="10" width="7.5703125" style="64" customWidth="1"/>
    <col min="11" max="11" width="1.42578125" style="64" customWidth="1"/>
    <col min="12" max="12" width="8.85546875" style="64" customWidth="1"/>
    <col min="13" max="14" width="7.5703125" style="64" customWidth="1"/>
    <col min="15" max="15" width="9.7109375" style="132" customWidth="1"/>
    <col min="16" max="18" width="5.7109375" style="64" customWidth="1"/>
    <col min="19" max="19" width="5.7109375" style="49" customWidth="1"/>
    <col min="20" max="26" width="5.7109375" style="64" customWidth="1"/>
    <col min="27" max="16384" width="11.42578125" style="64"/>
  </cols>
  <sheetData>
    <row r="1" spans="1:24" x14ac:dyDescent="0.2">
      <c r="E1"/>
      <c r="F1"/>
      <c r="G1"/>
      <c r="H1"/>
    </row>
    <row r="2" spans="1:24" s="66" customFormat="1" x14ac:dyDescent="0.2">
      <c r="B2" s="550" t="s">
        <v>195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214"/>
      <c r="P2" s="324"/>
      <c r="Q2" s="324"/>
      <c r="R2" s="179"/>
      <c r="S2" s="49"/>
      <c r="T2" s="217"/>
    </row>
    <row r="3" spans="1:24" s="66" customFormat="1" ht="14.25" customHeight="1" x14ac:dyDescent="0.2">
      <c r="B3" s="549" t="s">
        <v>293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448"/>
      <c r="P3" s="444"/>
      <c r="Q3" s="326"/>
      <c r="R3" s="287"/>
      <c r="S3" s="49"/>
      <c r="V3" s="77"/>
      <c r="W3" s="77"/>
      <c r="X3" s="77"/>
    </row>
    <row r="4" spans="1:24" s="66" customFormat="1" x14ac:dyDescent="0.2">
      <c r="B4" s="119"/>
      <c r="C4" s="120"/>
      <c r="O4" s="77"/>
      <c r="P4"/>
      <c r="Q4"/>
      <c r="R4"/>
      <c r="S4"/>
      <c r="V4" s="77"/>
      <c r="W4" s="77"/>
      <c r="X4" s="77"/>
    </row>
    <row r="5" spans="1:24" s="66" customFormat="1" ht="16.5" customHeight="1" x14ac:dyDescent="0.2">
      <c r="B5" s="551"/>
      <c r="C5" s="563" t="s">
        <v>172</v>
      </c>
      <c r="D5" s="561">
        <v>2018</v>
      </c>
      <c r="E5" s="561"/>
      <c r="F5" s="561"/>
      <c r="G5" s="214"/>
      <c r="H5" s="561">
        <v>2019</v>
      </c>
      <c r="I5" s="561"/>
      <c r="J5" s="561"/>
      <c r="K5" s="49"/>
      <c r="L5" s="561" t="s">
        <v>294</v>
      </c>
      <c r="M5" s="561"/>
      <c r="N5" s="561"/>
      <c r="O5" s="214"/>
      <c r="P5"/>
      <c r="Q5"/>
      <c r="R5"/>
      <c r="S5"/>
      <c r="T5" s="77"/>
    </row>
    <row r="6" spans="1:24" customFormat="1" ht="24.75" customHeight="1" x14ac:dyDescent="0.2">
      <c r="A6" s="66"/>
      <c r="B6" s="552"/>
      <c r="C6" s="564"/>
      <c r="D6" s="328" t="s">
        <v>1</v>
      </c>
      <c r="E6" s="328" t="s">
        <v>60</v>
      </c>
      <c r="F6" s="288" t="s">
        <v>297</v>
      </c>
      <c r="G6" s="299"/>
      <c r="H6" s="465" t="s">
        <v>1</v>
      </c>
      <c r="I6" s="465" t="s">
        <v>60</v>
      </c>
      <c r="J6" s="288" t="s">
        <v>297</v>
      </c>
      <c r="K6" s="49"/>
      <c r="L6" s="432" t="s">
        <v>295</v>
      </c>
      <c r="M6" s="432" t="s">
        <v>206</v>
      </c>
      <c r="N6" s="288" t="s">
        <v>296</v>
      </c>
    </row>
    <row r="7" spans="1:24" customFormat="1" ht="20.25" customHeight="1" x14ac:dyDescent="0.2">
      <c r="A7" s="64"/>
      <c r="B7" s="289"/>
      <c r="C7" s="289" t="s">
        <v>22</v>
      </c>
      <c r="D7" s="290">
        <v>2291407.0816045082</v>
      </c>
      <c r="E7" s="291">
        <v>0.33260974226791956</v>
      </c>
      <c r="F7" s="291">
        <v>0.99999999999999978</v>
      </c>
      <c r="G7" s="273"/>
      <c r="H7" s="290">
        <v>2408396.4951245356</v>
      </c>
      <c r="I7" s="291">
        <v>0.33187557584637567</v>
      </c>
      <c r="J7" s="291">
        <v>1</v>
      </c>
      <c r="K7" s="273"/>
      <c r="L7" s="290">
        <v>116989.41352002825</v>
      </c>
      <c r="M7" s="446">
        <v>-7.3416642154377834E-2</v>
      </c>
      <c r="N7" s="446">
        <v>0</v>
      </c>
    </row>
    <row r="8" spans="1:24" customFormat="1" ht="15.95" customHeight="1" x14ac:dyDescent="0.2">
      <c r="A8" s="64"/>
      <c r="B8" s="292">
        <v>1</v>
      </c>
      <c r="C8" s="66" t="s">
        <v>140</v>
      </c>
      <c r="D8" s="223">
        <v>479310.41448545002</v>
      </c>
      <c r="E8" s="53">
        <v>6.9574417705256672E-2</v>
      </c>
      <c r="F8" s="53">
        <v>0.20917732965624916</v>
      </c>
      <c r="G8" s="53"/>
      <c r="H8" s="223">
        <v>508832.00000000006</v>
      </c>
      <c r="I8" s="53">
        <v>7.0116740890013213E-2</v>
      </c>
      <c r="J8" s="53">
        <v>0.21127418223289221</v>
      </c>
      <c r="K8" s="53"/>
      <c r="L8" s="223">
        <v>29521.585514550039</v>
      </c>
      <c r="M8" s="445">
        <v>5.4232318475654073E-2</v>
      </c>
      <c r="N8" s="445">
        <v>0.2096852576643049</v>
      </c>
    </row>
    <row r="9" spans="1:24" customFormat="1" ht="15.95" customHeight="1" x14ac:dyDescent="0.2">
      <c r="A9" s="64"/>
      <c r="B9" s="292">
        <v>2</v>
      </c>
      <c r="C9" s="64" t="s">
        <v>194</v>
      </c>
      <c r="D9" s="223">
        <v>415042.75985043123</v>
      </c>
      <c r="E9" s="53">
        <v>6.0245630945398559E-2</v>
      </c>
      <c r="F9" s="53">
        <v>0.18113008517011589</v>
      </c>
      <c r="G9" s="53"/>
      <c r="H9" s="223">
        <v>457562.78458618</v>
      </c>
      <c r="I9" s="53">
        <v>6.3051874111184264E-2</v>
      </c>
      <c r="J9" s="53">
        <v>0.18998648499632528</v>
      </c>
      <c r="K9" s="53"/>
      <c r="L9" s="223">
        <v>42520.024735748768</v>
      </c>
      <c r="M9" s="445">
        <v>0.28062431657857045</v>
      </c>
      <c r="N9" s="445">
        <v>0.88563998262093935</v>
      </c>
    </row>
    <row r="10" spans="1:24" customFormat="1" ht="15.95" customHeight="1" x14ac:dyDescent="0.2">
      <c r="A10" s="64"/>
      <c r="B10" s="292">
        <v>3</v>
      </c>
      <c r="C10" s="64" t="s">
        <v>193</v>
      </c>
      <c r="D10" s="223">
        <v>374412.91658369004</v>
      </c>
      <c r="E10" s="198">
        <v>5.4347996340955447E-2</v>
      </c>
      <c r="F10" s="53">
        <v>0.16339869052054928</v>
      </c>
      <c r="G10" s="53"/>
      <c r="H10" s="223">
        <v>396321.1848524402</v>
      </c>
      <c r="I10" s="198">
        <v>5.4612818823347543E-2</v>
      </c>
      <c r="J10" s="53">
        <v>0.16455811393794062</v>
      </c>
      <c r="K10" s="53"/>
      <c r="L10" s="223">
        <v>21908.268268750166</v>
      </c>
      <c r="M10" s="445">
        <v>2.6482248239209638E-2</v>
      </c>
      <c r="N10" s="445">
        <v>0.11594234173913365</v>
      </c>
    </row>
    <row r="11" spans="1:24" customFormat="1" ht="15.95" customHeight="1" x14ac:dyDescent="0.2">
      <c r="A11" s="64"/>
      <c r="B11" s="292">
        <v>4</v>
      </c>
      <c r="C11" s="64" t="s">
        <v>266</v>
      </c>
      <c r="D11" s="223">
        <v>244286.93334846004</v>
      </c>
      <c r="E11" s="198">
        <v>3.5459528161864907E-2</v>
      </c>
      <c r="F11" s="53">
        <v>0.10661001063914116</v>
      </c>
      <c r="G11" s="53"/>
      <c r="H11" s="223">
        <v>237371.88993586999</v>
      </c>
      <c r="I11" s="198">
        <v>3.2709702418885073E-2</v>
      </c>
      <c r="J11" s="53">
        <v>9.8560137592126729E-2</v>
      </c>
      <c r="K11" s="53"/>
      <c r="L11" s="223">
        <v>-6915.0434125900501</v>
      </c>
      <c r="M11" s="445">
        <v>-0.27498257429798345</v>
      </c>
      <c r="N11" s="445">
        <v>-0.80498730470144331</v>
      </c>
    </row>
    <row r="12" spans="1:24" customFormat="1" ht="15.95" customHeight="1" x14ac:dyDescent="0.2">
      <c r="A12" s="64"/>
      <c r="B12" s="292">
        <v>5</v>
      </c>
      <c r="C12" s="64" t="s">
        <v>267</v>
      </c>
      <c r="D12" s="223">
        <v>125907.9944731</v>
      </c>
      <c r="E12" s="53">
        <v>1.8276205012792451E-2</v>
      </c>
      <c r="F12" s="53">
        <v>5.4947894454849835E-2</v>
      </c>
      <c r="G12" s="53"/>
      <c r="H12" s="223">
        <v>134006.552532</v>
      </c>
      <c r="I12" s="53">
        <v>1.8466021636709538E-2</v>
      </c>
      <c r="J12" s="53">
        <v>5.5641399912048396E-2</v>
      </c>
      <c r="K12" s="53"/>
      <c r="L12" s="223">
        <v>8098.5580589000019</v>
      </c>
      <c r="M12" s="445">
        <v>1.8981662391708704E-2</v>
      </c>
      <c r="N12" s="445">
        <v>6.9350545719856077E-2</v>
      </c>
    </row>
    <row r="13" spans="1:24" customFormat="1" ht="15.95" customHeight="1" x14ac:dyDescent="0.2">
      <c r="A13" s="64"/>
      <c r="B13" s="292">
        <v>6</v>
      </c>
      <c r="C13" s="64" t="s">
        <v>192</v>
      </c>
      <c r="D13" s="223">
        <v>75750.738838909994</v>
      </c>
      <c r="E13" s="198">
        <v>1.0995616590384184E-2</v>
      </c>
      <c r="F13" s="53">
        <v>3.3058612521118323E-2</v>
      </c>
      <c r="G13" s="53"/>
      <c r="H13" s="223">
        <v>80374.308856739997</v>
      </c>
      <c r="I13" s="198">
        <v>1.1075530997110897E-2</v>
      </c>
      <c r="J13" s="53">
        <v>3.3372540202349005E-2</v>
      </c>
      <c r="K13" s="53"/>
      <c r="L13" s="223">
        <v>4623.5700178300031</v>
      </c>
      <c r="M13" s="445">
        <v>7.9914406726713447E-3</v>
      </c>
      <c r="N13" s="445">
        <v>3.1392768123068154E-2</v>
      </c>
    </row>
    <row r="14" spans="1:24" customFormat="1" ht="15.95" customHeight="1" x14ac:dyDescent="0.2">
      <c r="A14" s="64"/>
      <c r="B14" s="292">
        <v>7</v>
      </c>
      <c r="C14" s="64" t="s">
        <v>191</v>
      </c>
      <c r="D14" s="223">
        <v>66526.775928189993</v>
      </c>
      <c r="E14" s="53">
        <v>9.6567100507940467E-3</v>
      </c>
      <c r="F14" s="53">
        <v>2.9033154546073088E-2</v>
      </c>
      <c r="G14" s="53"/>
      <c r="H14" s="223">
        <v>64016.415387239998</v>
      </c>
      <c r="I14" s="53">
        <v>8.8214232013996002E-3</v>
      </c>
      <c r="J14" s="53">
        <v>2.6580513431585018E-2</v>
      </c>
      <c r="K14" s="53"/>
      <c r="L14" s="223">
        <v>-2510.3605409499942</v>
      </c>
      <c r="M14" s="445">
        <v>-8.3528684939444653E-2</v>
      </c>
      <c r="N14" s="445">
        <v>-0.24526411144880703</v>
      </c>
    </row>
    <row r="15" spans="1:24" customFormat="1" ht="15.95" customHeight="1" x14ac:dyDescent="0.2">
      <c r="A15" s="64"/>
      <c r="B15" s="292">
        <v>8</v>
      </c>
      <c r="C15" s="64" t="s">
        <v>137</v>
      </c>
      <c r="D15" s="223">
        <v>62125.648209136401</v>
      </c>
      <c r="E15" s="53">
        <v>9.0178633054581736E-3</v>
      </c>
      <c r="F15" s="53">
        <v>2.711244488501548E-2</v>
      </c>
      <c r="G15" s="53"/>
      <c r="H15" s="223">
        <v>68159.686638824001</v>
      </c>
      <c r="I15" s="53">
        <v>9.3923634661320782E-3</v>
      </c>
      <c r="J15" s="53">
        <v>2.8300857760258258E-2</v>
      </c>
      <c r="K15" s="53"/>
      <c r="L15" s="223">
        <v>6034.0384296876</v>
      </c>
      <c r="M15" s="445">
        <v>3.7450016067390457E-2</v>
      </c>
      <c r="N15" s="445">
        <v>0.11884128752427774</v>
      </c>
    </row>
    <row r="16" spans="1:24" customFormat="1" ht="15.95" customHeight="1" x14ac:dyDescent="0.2">
      <c r="A16" s="64"/>
      <c r="B16" s="292">
        <v>9</v>
      </c>
      <c r="C16" s="64" t="s">
        <v>190</v>
      </c>
      <c r="D16" s="223">
        <v>53985.349807509992</v>
      </c>
      <c r="E16" s="53">
        <v>7.836256346535354E-3</v>
      </c>
      <c r="F16" s="53">
        <v>2.3559912265658147E-2</v>
      </c>
      <c r="G16" s="53"/>
      <c r="H16" s="223">
        <v>52439.901666630001</v>
      </c>
      <c r="I16" s="53">
        <v>7.2261866342071008E-3</v>
      </c>
      <c r="J16" s="53">
        <v>2.1773782586375336E-2</v>
      </c>
      <c r="K16" s="53"/>
      <c r="L16" s="223">
        <v>-1545.4481408799911</v>
      </c>
      <c r="M16" s="445">
        <v>-6.1006971232825322E-2</v>
      </c>
      <c r="N16" s="445">
        <v>-0.17861296792828113</v>
      </c>
    </row>
    <row r="17" spans="1:14" customFormat="1" ht="15.95" customHeight="1" x14ac:dyDescent="0.2">
      <c r="A17" s="64"/>
      <c r="B17" s="292">
        <v>10</v>
      </c>
      <c r="C17" s="64" t="s">
        <v>128</v>
      </c>
      <c r="D17" s="223">
        <v>43481.372298613103</v>
      </c>
      <c r="E17" s="53">
        <v>6.311548982195791E-3</v>
      </c>
      <c r="F17" s="53">
        <v>1.8975839189676508E-2</v>
      </c>
      <c r="G17" s="53"/>
      <c r="H17" s="223">
        <v>47053.347726431501</v>
      </c>
      <c r="I17" s="53">
        <v>6.483922769287092E-3</v>
      </c>
      <c r="J17" s="53">
        <v>1.9537209849659086E-2</v>
      </c>
      <c r="K17" s="53"/>
      <c r="L17" s="223">
        <v>3571.9754278183973</v>
      </c>
      <c r="M17" s="445">
        <v>1.7237378709130096E-2</v>
      </c>
      <c r="N17" s="445">
        <v>5.6137065998257754E-2</v>
      </c>
    </row>
    <row r="18" spans="1:14" customFormat="1" ht="15.95" customHeight="1" x14ac:dyDescent="0.2">
      <c r="A18" s="64"/>
      <c r="B18" s="292">
        <v>11</v>
      </c>
      <c r="C18" s="64" t="s">
        <v>125</v>
      </c>
      <c r="D18" s="223">
        <v>43120.20102696</v>
      </c>
      <c r="E18" s="198">
        <v>6.2591230799877041E-3</v>
      </c>
      <c r="F18" s="53">
        <v>1.8818219326077152E-2</v>
      </c>
      <c r="G18" s="53"/>
      <c r="H18" s="223">
        <v>46213.2731019204</v>
      </c>
      <c r="I18" s="198">
        <v>6.3681609957053995E-3</v>
      </c>
      <c r="J18" s="53">
        <v>1.9188399084400246E-2</v>
      </c>
      <c r="K18" s="53"/>
      <c r="L18" s="223">
        <v>3093.0720749604006</v>
      </c>
      <c r="M18" s="445">
        <v>1.0903791571769544E-2</v>
      </c>
      <c r="N18" s="445">
        <v>3.7017975832309355E-2</v>
      </c>
    </row>
    <row r="19" spans="1:14" customFormat="1" ht="15.95" customHeight="1" x14ac:dyDescent="0.2">
      <c r="A19" s="64"/>
      <c r="B19" s="292">
        <v>12</v>
      </c>
      <c r="C19" s="64" t="s">
        <v>188</v>
      </c>
      <c r="D19" s="223">
        <v>40704.096041889999</v>
      </c>
      <c r="E19" s="53">
        <v>5.90841278375625E-3</v>
      </c>
      <c r="F19" s="53">
        <v>1.7763799531154385E-2</v>
      </c>
      <c r="G19" s="53"/>
      <c r="H19" s="223">
        <v>42932.793020129997</v>
      </c>
      <c r="I19" s="53">
        <v>5.9161128307123421E-3</v>
      </c>
      <c r="J19" s="53">
        <v>1.7826297749162764E-2</v>
      </c>
      <c r="K19" s="53"/>
      <c r="L19" s="223">
        <v>2228.6969782399974</v>
      </c>
      <c r="M19" s="445">
        <v>7.700046956092034E-4</v>
      </c>
      <c r="N19" s="445">
        <v>6.2498218008379819E-3</v>
      </c>
    </row>
    <row r="20" spans="1:14" customFormat="1" ht="15.95" customHeight="1" x14ac:dyDescent="0.2">
      <c r="A20" s="64"/>
      <c r="B20" s="292">
        <v>13</v>
      </c>
      <c r="C20" s="64" t="s">
        <v>189</v>
      </c>
      <c r="D20" s="223">
        <v>36615.142623449996</v>
      </c>
      <c r="E20" s="53">
        <v>5.3148797735935475E-3</v>
      </c>
      <c r="F20" s="53">
        <v>1.5979326815124893E-2</v>
      </c>
      <c r="G20" s="53"/>
      <c r="H20" s="223">
        <v>40945.032707079998</v>
      </c>
      <c r="I20" s="53">
        <v>5.6422006655545334E-3</v>
      </c>
      <c r="J20" s="53">
        <v>1.7000951790939547E-2</v>
      </c>
      <c r="K20" s="53"/>
      <c r="L20" s="223">
        <v>4329.8900836300018</v>
      </c>
      <c r="M20" s="445">
        <v>3.2732089196098588E-2</v>
      </c>
      <c r="N20" s="445">
        <v>0.10216249758146535</v>
      </c>
    </row>
    <row r="21" spans="1:14" customFormat="1" ht="15.95" customHeight="1" x14ac:dyDescent="0.2">
      <c r="A21" s="64"/>
      <c r="B21" s="292">
        <v>14</v>
      </c>
      <c r="C21" s="64" t="s">
        <v>139</v>
      </c>
      <c r="D21" s="223">
        <v>36124.568123179997</v>
      </c>
      <c r="E21" s="53">
        <v>5.2436703148256349E-3</v>
      </c>
      <c r="F21" s="53">
        <v>1.5765233691206255E-2</v>
      </c>
      <c r="G21" s="53"/>
      <c r="H21" s="223">
        <v>39309.538795137603</v>
      </c>
      <c r="I21" s="53">
        <v>5.41683059674821E-3</v>
      </c>
      <c r="J21" s="53">
        <v>1.6321871782621469E-2</v>
      </c>
      <c r="K21" s="53"/>
      <c r="L21" s="223">
        <v>3184.9706719576061</v>
      </c>
      <c r="M21" s="445">
        <v>1.7316028192257502E-2</v>
      </c>
      <c r="N21" s="445">
        <v>5.5663809141521386E-2</v>
      </c>
    </row>
    <row r="22" spans="1:14" customFormat="1" ht="15.95" customHeight="1" x14ac:dyDescent="0.2">
      <c r="A22" s="64"/>
      <c r="B22" s="292">
        <v>15</v>
      </c>
      <c r="C22" s="64" t="s">
        <v>187</v>
      </c>
      <c r="D22" s="223">
        <v>33592.266344119998</v>
      </c>
      <c r="E22" s="53">
        <v>4.8760934452071825E-3</v>
      </c>
      <c r="F22" s="53">
        <v>1.4660104096648658E-2</v>
      </c>
      <c r="G22" s="53"/>
      <c r="H22" s="223">
        <v>33290.310021409998</v>
      </c>
      <c r="I22" s="53">
        <v>4.5873845236137174E-3</v>
      </c>
      <c r="J22" s="53">
        <v>1.3822603582425739E-2</v>
      </c>
      <c r="K22" s="53"/>
      <c r="L22" s="223">
        <v>-301.95632271000068</v>
      </c>
      <c r="M22" s="445">
        <v>-2.887089215934651E-2</v>
      </c>
      <c r="N22" s="445">
        <v>-8.3750051422291916E-2</v>
      </c>
    </row>
    <row r="23" spans="1:14" customFormat="1" ht="15.95" customHeight="1" x14ac:dyDescent="0.2">
      <c r="A23" s="64"/>
      <c r="B23" s="292">
        <v>16</v>
      </c>
      <c r="C23" s="64" t="s">
        <v>26</v>
      </c>
      <c r="D23" s="223">
        <v>27496.864391480001</v>
      </c>
      <c r="E23" s="198">
        <v>3.9913139187917682E-3</v>
      </c>
      <c r="F23" s="53">
        <v>1.1999991015226294E-2</v>
      </c>
      <c r="G23" s="53"/>
      <c r="H23" s="223">
        <v>26145.473602988</v>
      </c>
      <c r="I23" s="198">
        <v>3.6028303999500614E-3</v>
      </c>
      <c r="J23" s="53">
        <v>1.0855967302691182E-2</v>
      </c>
      <c r="K23" s="53"/>
      <c r="L23" s="223">
        <v>-1351.3907884920009</v>
      </c>
      <c r="M23" s="445">
        <v>-3.8848351884170684E-2</v>
      </c>
      <c r="N23" s="445">
        <v>-0.11440237125351117</v>
      </c>
    </row>
    <row r="24" spans="1:14" customFormat="1" ht="15.95" customHeight="1" x14ac:dyDescent="0.2">
      <c r="A24" s="64"/>
      <c r="B24" s="292">
        <v>17</v>
      </c>
      <c r="C24" s="293" t="s">
        <v>27</v>
      </c>
      <c r="D24" s="223">
        <v>22023.405806150702</v>
      </c>
      <c r="E24" s="199">
        <v>3.1968127304190211E-3</v>
      </c>
      <c r="F24" s="53">
        <v>9.6113021483416588E-3</v>
      </c>
      <c r="G24" s="53"/>
      <c r="H24" s="223">
        <v>21707.0918961473</v>
      </c>
      <c r="I24" s="199">
        <v>2.9912240935276589E-3</v>
      </c>
      <c r="J24" s="53">
        <v>9.0130889743820393E-3</v>
      </c>
      <c r="K24" s="53"/>
      <c r="L24" s="223">
        <v>-316.31391000340227</v>
      </c>
      <c r="M24" s="445">
        <v>-2.0558863689136217E-2</v>
      </c>
      <c r="N24" s="445">
        <v>-5.982131739596195E-2</v>
      </c>
    </row>
    <row r="25" spans="1:14" customFormat="1" ht="15.95" customHeight="1" x14ac:dyDescent="0.2">
      <c r="A25" s="64"/>
      <c r="B25" s="292">
        <v>18</v>
      </c>
      <c r="C25" s="64" t="s">
        <v>129</v>
      </c>
      <c r="D25" s="223">
        <v>21979.371867449998</v>
      </c>
      <c r="E25" s="53">
        <v>3.1904209735287405E-3</v>
      </c>
      <c r="F25" s="53">
        <v>9.5920851619518514E-3</v>
      </c>
      <c r="G25" s="53"/>
      <c r="H25" s="223">
        <v>21977.49567882</v>
      </c>
      <c r="I25" s="53">
        <v>3.0284855707251252E-3</v>
      </c>
      <c r="J25" s="53">
        <v>9.1253644170760043E-3</v>
      </c>
      <c r="K25" s="53"/>
      <c r="L25" s="223">
        <v>-1.8761886299980688</v>
      </c>
      <c r="M25" s="445">
        <v>-1.6193540280361532E-2</v>
      </c>
      <c r="N25" s="445">
        <v>-4.667207448758471E-2</v>
      </c>
    </row>
    <row r="26" spans="1:14" customFormat="1" ht="15.95" customHeight="1" x14ac:dyDescent="0.2">
      <c r="A26" s="64"/>
      <c r="B26" s="292">
        <v>19</v>
      </c>
      <c r="C26" s="64" t="s">
        <v>186</v>
      </c>
      <c r="D26" s="223">
        <v>19820.133661970001</v>
      </c>
      <c r="E26" s="198">
        <v>2.8769962360452317E-3</v>
      </c>
      <c r="F26" s="53">
        <v>8.6497653869915519E-3</v>
      </c>
      <c r="G26" s="53"/>
      <c r="H26" s="223">
        <v>20549.22</v>
      </c>
      <c r="I26" s="198">
        <v>2.8316700487231099E-3</v>
      </c>
      <c r="J26" s="53">
        <v>8.5323243251678223E-3</v>
      </c>
      <c r="K26" s="53"/>
      <c r="L26" s="223">
        <v>729.08633802999975</v>
      </c>
      <c r="M26" s="445">
        <v>-4.5326187322121837E-3</v>
      </c>
      <c r="N26" s="445">
        <v>-1.1744106182372954E-2</v>
      </c>
    </row>
    <row r="27" spans="1:14" customFormat="1" ht="15.95" customHeight="1" x14ac:dyDescent="0.2">
      <c r="A27" s="64"/>
      <c r="B27" s="292">
        <v>20</v>
      </c>
      <c r="C27" s="294" t="s">
        <v>136</v>
      </c>
      <c r="D27" s="223">
        <v>11979.599442745</v>
      </c>
      <c r="E27" s="53">
        <v>1.7389016186221461E-3</v>
      </c>
      <c r="F27" s="53">
        <v>5.2280537748694332E-3</v>
      </c>
      <c r="G27" s="53"/>
      <c r="H27" s="223">
        <v>15042.816631945498</v>
      </c>
      <c r="I27" s="53">
        <v>2.072891005357571E-3</v>
      </c>
      <c r="J27" s="53">
        <v>6.2459884252437639E-3</v>
      </c>
      <c r="K27" s="53"/>
      <c r="L27" s="223">
        <v>3063.2171892004972</v>
      </c>
      <c r="M27" s="445">
        <v>3.3398938673542496E-2</v>
      </c>
      <c r="N27" s="445">
        <v>0.10179346503743306</v>
      </c>
    </row>
    <row r="28" spans="1:14" customFormat="1" ht="15.95" customHeight="1" x14ac:dyDescent="0.2">
      <c r="A28" s="64"/>
      <c r="B28" s="292">
        <v>21</v>
      </c>
      <c r="C28" s="64" t="s">
        <v>127</v>
      </c>
      <c r="D28" s="223">
        <v>11012.5205394109</v>
      </c>
      <c r="E28" s="53">
        <v>1.5985250494071021E-3</v>
      </c>
      <c r="F28" s="53">
        <v>4.8060079013544903E-3</v>
      </c>
      <c r="G28" s="53"/>
      <c r="H28" s="223">
        <v>12567.5851496417</v>
      </c>
      <c r="I28" s="53">
        <v>1.7318056088268918E-3</v>
      </c>
      <c r="J28" s="53">
        <v>5.2182376012766298E-3</v>
      </c>
      <c r="K28" s="53"/>
      <c r="L28" s="223">
        <v>1555.0646102308001</v>
      </c>
      <c r="M28" s="445">
        <v>1.3328055941978972E-2</v>
      </c>
      <c r="N28" s="445">
        <v>4.1222969992213941E-2</v>
      </c>
    </row>
    <row r="29" spans="1:14" customFormat="1" ht="15.95" customHeight="1" x14ac:dyDescent="0.2">
      <c r="A29" s="64"/>
      <c r="B29" s="292">
        <v>22</v>
      </c>
      <c r="C29" s="64" t="s">
        <v>25</v>
      </c>
      <c r="D29" s="223">
        <v>7651.8040985300013</v>
      </c>
      <c r="E29" s="53">
        <v>1.1106994516725277E-3</v>
      </c>
      <c r="F29" s="53">
        <v>3.3393473206742431E-3</v>
      </c>
      <c r="G29" s="53"/>
      <c r="H29" s="223">
        <v>6611.4719778199997</v>
      </c>
      <c r="I29" s="53">
        <v>9.1105682734259649E-4</v>
      </c>
      <c r="J29" s="53">
        <v>2.7451758841220732E-3</v>
      </c>
      <c r="K29" s="53"/>
      <c r="L29" s="223">
        <v>-1040.3321207100016</v>
      </c>
      <c r="M29" s="445">
        <v>-1.9964262432993117E-2</v>
      </c>
      <c r="N29" s="445">
        <v>-5.9417143655216997E-2</v>
      </c>
    </row>
    <row r="30" spans="1:14" customFormat="1" ht="15.95" customHeight="1" x14ac:dyDescent="0.2">
      <c r="A30" s="64"/>
      <c r="B30" s="292">
        <v>23</v>
      </c>
      <c r="C30" s="64" t="s">
        <v>126</v>
      </c>
      <c r="D30" s="223">
        <v>7330.0328018999999</v>
      </c>
      <c r="E30" s="53">
        <v>1.0639926622502058E-3</v>
      </c>
      <c r="F30" s="53">
        <v>3.1989221211480689E-3</v>
      </c>
      <c r="G30" s="53"/>
      <c r="H30" s="223">
        <v>8625.1955454994004</v>
      </c>
      <c r="I30" s="53">
        <v>1.1885467132363484E-3</v>
      </c>
      <c r="J30" s="53">
        <v>3.5813021497747202E-3</v>
      </c>
      <c r="K30" s="53"/>
      <c r="L30" s="223">
        <v>1295.1627435994005</v>
      </c>
      <c r="M30" s="445">
        <v>1.2455405098614264E-2</v>
      </c>
      <c r="N30" s="445">
        <v>3.8238002862665127E-2</v>
      </c>
    </row>
    <row r="31" spans="1:14" customFormat="1" ht="15.95" customHeight="1" x14ac:dyDescent="0.2">
      <c r="A31" s="64"/>
      <c r="B31" s="292">
        <v>24</v>
      </c>
      <c r="C31" s="64" t="s">
        <v>184</v>
      </c>
      <c r="D31" s="223">
        <v>4561.7348441899994</v>
      </c>
      <c r="E31" s="199">
        <v>6.6215971094851604E-4</v>
      </c>
      <c r="F31" s="53">
        <v>1.9908007096651474E-3</v>
      </c>
      <c r="G31" s="53"/>
      <c r="H31" s="223">
        <v>2802.4525563100001</v>
      </c>
      <c r="I31" s="199">
        <v>3.8617626200267168E-4</v>
      </c>
      <c r="J31" s="53">
        <v>1.1636176028254385E-3</v>
      </c>
      <c r="K31" s="53"/>
      <c r="L31" s="223">
        <v>-1759.2822878799993</v>
      </c>
      <c r="M31" s="445">
        <v>-2.7598344894584435E-2</v>
      </c>
      <c r="N31" s="445">
        <v>-8.2718310683970897E-2</v>
      </c>
    </row>
    <row r="32" spans="1:14" customFormat="1" ht="15.95" customHeight="1" x14ac:dyDescent="0.2">
      <c r="A32" s="64"/>
      <c r="B32" s="500">
        <v>25</v>
      </c>
      <c r="C32" s="76" t="s">
        <v>131</v>
      </c>
      <c r="D32" s="224">
        <v>1440.3195824100001</v>
      </c>
      <c r="E32" s="53">
        <v>2.0906993302707838E-4</v>
      </c>
      <c r="F32" s="53">
        <v>6.2857429130464568E-4</v>
      </c>
      <c r="G32" s="53"/>
      <c r="H32" s="224">
        <v>1392.2553189300002</v>
      </c>
      <c r="I32" s="53">
        <v>1.9185193826284024E-4</v>
      </c>
      <c r="J32" s="53">
        <v>5.7808393333424449E-4</v>
      </c>
      <c r="K32" s="53"/>
      <c r="L32" s="224">
        <v>-48.064263479999909</v>
      </c>
      <c r="M32" s="445">
        <v>-1.721799476423814E-3</v>
      </c>
      <c r="N32" s="445">
        <v>-5.0490357970401191E-3</v>
      </c>
    </row>
    <row r="33" spans="1:18" customFormat="1" ht="15.95" customHeight="1" x14ac:dyDescent="0.2">
      <c r="A33" s="64"/>
      <c r="B33" s="292">
        <v>26</v>
      </c>
      <c r="C33" s="64" t="s">
        <v>180</v>
      </c>
      <c r="D33" s="223">
        <v>4096.9853441599998</v>
      </c>
      <c r="E33" s="53">
        <v>5.9469888625913732E-4</v>
      </c>
      <c r="F33" s="53">
        <v>1.7879779533941105E-3</v>
      </c>
      <c r="G33" s="53"/>
      <c r="H33" s="223">
        <v>5127.1525885299998</v>
      </c>
      <c r="I33" s="53">
        <v>7.0651851603971156E-4</v>
      </c>
      <c r="J33" s="53">
        <v>2.1288656576727329E-3</v>
      </c>
      <c r="K33" s="53"/>
      <c r="L33" s="223">
        <v>1030.1672443699999</v>
      </c>
      <c r="M33" s="445">
        <v>1.1181962978057423E-2</v>
      </c>
      <c r="N33" s="445">
        <v>3.4088770427862243E-2</v>
      </c>
    </row>
    <row r="34" spans="1:18" customFormat="1" ht="15.95" customHeight="1" x14ac:dyDescent="0.2">
      <c r="A34" s="64"/>
      <c r="B34" s="292">
        <v>27</v>
      </c>
      <c r="C34" s="64" t="s">
        <v>185</v>
      </c>
      <c r="D34" s="223">
        <v>3928.1305891699999</v>
      </c>
      <c r="E34" s="53">
        <v>5.7018873396502386E-4</v>
      </c>
      <c r="F34" s="53">
        <v>1.714287531318709E-3</v>
      </c>
      <c r="G34" s="53"/>
      <c r="H34" s="223">
        <v>2775.674653</v>
      </c>
      <c r="I34" s="53">
        <v>3.8248628317279248E-4</v>
      </c>
      <c r="J34" s="53">
        <v>1.1524990418392354E-3</v>
      </c>
      <c r="K34" s="53"/>
      <c r="L34" s="223">
        <v>-1152.4559361699999</v>
      </c>
      <c r="M34" s="445">
        <v>-1.877024507922314E-2</v>
      </c>
      <c r="N34" s="445">
        <v>-5.6178848947947356E-2</v>
      </c>
    </row>
    <row r="35" spans="1:18" customFormat="1" ht="15.95" customHeight="1" x14ac:dyDescent="0.2">
      <c r="A35" s="64"/>
      <c r="B35" s="292">
        <v>28</v>
      </c>
      <c r="C35" s="64" t="s">
        <v>182</v>
      </c>
      <c r="D35" s="223">
        <v>3721.55728503</v>
      </c>
      <c r="E35" s="53">
        <v>5.4020353665938995E-4</v>
      </c>
      <c r="F35" s="53">
        <v>1.6241362413980409E-3</v>
      </c>
      <c r="G35" s="53"/>
      <c r="H35" s="223">
        <v>3230.7710276399998</v>
      </c>
      <c r="I35" s="53">
        <v>4.4519828748977179E-4</v>
      </c>
      <c r="J35" s="53">
        <v>1.3414614388371048E-3</v>
      </c>
      <c r="K35" s="53"/>
      <c r="L35" s="223">
        <v>-490.78625739000017</v>
      </c>
      <c r="M35" s="445">
        <v>-9.5005249169618153E-3</v>
      </c>
      <c r="N35" s="445">
        <v>-2.8267480256093602E-2</v>
      </c>
    </row>
    <row r="36" spans="1:18" customFormat="1" ht="15.95" customHeight="1" x14ac:dyDescent="0.2">
      <c r="A36" s="64"/>
      <c r="B36" s="292">
        <v>29</v>
      </c>
      <c r="C36" s="64" t="s">
        <v>181</v>
      </c>
      <c r="D36" s="223">
        <v>3654.3468462800001</v>
      </c>
      <c r="E36" s="53">
        <v>5.3044758936839282E-4</v>
      </c>
      <c r="F36" s="53">
        <v>1.5948047274607893E-3</v>
      </c>
      <c r="G36" s="53"/>
      <c r="H36" s="223">
        <v>3850.2736237499998</v>
      </c>
      <c r="I36" s="53">
        <v>5.305653693795417E-4</v>
      </c>
      <c r="J36" s="53">
        <v>1.5986876046134198E-3</v>
      </c>
      <c r="K36" s="53"/>
      <c r="L36" s="223">
        <v>195.92677746999971</v>
      </c>
      <c r="M36" s="445">
        <v>1.1778001114887745E-5</v>
      </c>
      <c r="N36" s="445">
        <v>3.8828771526304515E-4</v>
      </c>
    </row>
    <row r="37" spans="1:18" customFormat="1" ht="15.95" customHeight="1" x14ac:dyDescent="0.2">
      <c r="A37" s="64"/>
      <c r="B37" s="292">
        <v>30</v>
      </c>
      <c r="C37" s="64" t="s">
        <v>183</v>
      </c>
      <c r="D37" s="223">
        <v>2312.2301149199998</v>
      </c>
      <c r="E37" s="53">
        <v>3.3563231464272961E-4</v>
      </c>
      <c r="F37" s="53">
        <v>1.0090874439040796E-3</v>
      </c>
      <c r="G37" s="53"/>
      <c r="H37" s="223">
        <v>1027.2310500900001</v>
      </c>
      <c r="I37" s="53">
        <v>1.4155181547806882E-4</v>
      </c>
      <c r="J37" s="53">
        <v>4.2652073783095378E-4</v>
      </c>
      <c r="K37" s="53"/>
      <c r="L37" s="223">
        <v>-1284.9990648299997</v>
      </c>
      <c r="M37" s="445">
        <v>-1.940804991646608E-2</v>
      </c>
      <c r="N37" s="445">
        <v>-5.8256670607312586E-2</v>
      </c>
    </row>
    <row r="38" spans="1:18" customFormat="1" ht="15.95" customHeight="1" x14ac:dyDescent="0.2">
      <c r="A38" s="64"/>
      <c r="B38" s="292">
        <v>31</v>
      </c>
      <c r="C38" s="64" t="s">
        <v>179</v>
      </c>
      <c r="D38" s="223">
        <v>670.73520726000015</v>
      </c>
      <c r="E38" s="53">
        <v>9.7360729225185149E-5</v>
      </c>
      <c r="F38" s="53">
        <v>2.9271761122005976E-4</v>
      </c>
      <c r="G38" s="53"/>
      <c r="H38" s="223">
        <v>1414.4282462399999</v>
      </c>
      <c r="I38" s="53">
        <v>1.9490735419377294E-4</v>
      </c>
      <c r="J38" s="53">
        <v>5.8729044370530912E-4</v>
      </c>
      <c r="K38" s="53"/>
      <c r="L38" s="223">
        <v>743.69303897999976</v>
      </c>
      <c r="M38" s="445">
        <v>9.7546624968587788E-3</v>
      </c>
      <c r="N38" s="445">
        <v>2.9457283248524934E-2</v>
      </c>
    </row>
    <row r="39" spans="1:18" customFormat="1" ht="15.95" customHeight="1" x14ac:dyDescent="0.2">
      <c r="A39" s="64"/>
      <c r="B39" s="500">
        <v>32</v>
      </c>
      <c r="C39" s="132" t="s">
        <v>268</v>
      </c>
      <c r="D39" s="224">
        <v>4145.0238687199999</v>
      </c>
      <c r="E39" s="53">
        <v>6.0167192976638023E-4</v>
      </c>
      <c r="F39" s="53">
        <v>1.8089425933944206E-3</v>
      </c>
      <c r="G39" s="53"/>
      <c r="H39" s="224">
        <v>2005.4502096699998</v>
      </c>
      <c r="I39" s="53">
        <v>2.7634982217952889E-4</v>
      </c>
      <c r="J39" s="53">
        <v>8.3269105138201094E-4</v>
      </c>
      <c r="K39" s="53"/>
      <c r="L39" s="224">
        <v>-2139.5736590500001</v>
      </c>
      <c r="M39" s="445">
        <v>-3.2532210758685134E-2</v>
      </c>
      <c r="N39" s="445">
        <v>-9.7625154201240974E-2</v>
      </c>
    </row>
    <row r="40" spans="1:18" customFormat="1" ht="15.95" customHeight="1" x14ac:dyDescent="0.2">
      <c r="A40" s="64"/>
      <c r="B40" s="292">
        <v>33</v>
      </c>
      <c r="C40" s="64" t="s">
        <v>177</v>
      </c>
      <c r="D40" s="223">
        <v>1418.8227624199999</v>
      </c>
      <c r="E40" s="53">
        <v>2.0594955698658576E-4</v>
      </c>
      <c r="F40" s="53">
        <v>6.1919279808915484E-4</v>
      </c>
      <c r="G40" s="53"/>
      <c r="H40" s="223">
        <v>1629.7386058499999</v>
      </c>
      <c r="I40" s="53">
        <v>2.2457699111855348E-4</v>
      </c>
      <c r="J40" s="53">
        <v>6.7669032451640732E-4</v>
      </c>
      <c r="K40" s="53"/>
      <c r="L40" s="223">
        <v>210.91584343</v>
      </c>
      <c r="M40" s="445">
        <v>1.8627434131967715E-3</v>
      </c>
      <c r="N40" s="445">
        <v>5.7497526427252484E-3</v>
      </c>
    </row>
    <row r="41" spans="1:18" customFormat="1" ht="15.95" customHeight="1" x14ac:dyDescent="0.2">
      <c r="A41" s="64"/>
      <c r="B41" s="292">
        <v>34</v>
      </c>
      <c r="C41" s="69" t="s">
        <v>178</v>
      </c>
      <c r="D41" s="223">
        <v>1038.1277933199999</v>
      </c>
      <c r="E41" s="53">
        <v>1.5068968781206104E-4</v>
      </c>
      <c r="F41" s="53">
        <v>4.5305253774160169E-4</v>
      </c>
      <c r="G41" s="53"/>
      <c r="H41" s="223">
        <v>1066.5672542499999</v>
      </c>
      <c r="I41" s="53">
        <v>1.4697232054591708E-4</v>
      </c>
      <c r="J41" s="53">
        <v>4.4285368144701974E-4</v>
      </c>
      <c r="K41" s="53"/>
      <c r="L41" s="223">
        <v>28.439460929999996</v>
      </c>
      <c r="M41" s="445">
        <v>-3.7173672661439615E-4</v>
      </c>
      <c r="N41" s="445">
        <v>-1.0198856294581953E-3</v>
      </c>
    </row>
    <row r="42" spans="1:18" customFormat="1" ht="15.95" customHeight="1" x14ac:dyDescent="0.2">
      <c r="A42" s="64"/>
      <c r="B42" s="292">
        <v>35</v>
      </c>
      <c r="C42" s="66" t="s">
        <v>93</v>
      </c>
      <c r="D42" s="223">
        <v>138.15677389999999</v>
      </c>
      <c r="E42" s="53">
        <v>2.005417951631237E-5</v>
      </c>
      <c r="F42" s="53">
        <v>6.02934218930923E-5</v>
      </c>
      <c r="G42" s="53"/>
      <c r="H42" s="223">
        <v>19.079227750000001</v>
      </c>
      <c r="I42" s="53">
        <v>2.6291060085220659E-6</v>
      </c>
      <c r="J42" s="53">
        <v>7.921962927874728E-6</v>
      </c>
      <c r="K42" s="53"/>
      <c r="L42" s="223">
        <v>-119.07754614999999</v>
      </c>
      <c r="M42" s="445">
        <v>-1.7425073507790305E-3</v>
      </c>
      <c r="N42" s="445">
        <v>-5.2371458965217573E-3</v>
      </c>
    </row>
    <row r="43" spans="1:18" customFormat="1" ht="15.95" customHeight="1" thickBot="1" x14ac:dyDescent="0.25">
      <c r="A43" s="64"/>
      <c r="B43" s="449">
        <v>36</v>
      </c>
      <c r="C43" s="151" t="s">
        <v>112</v>
      </c>
      <c r="D43" s="295">
        <v>0</v>
      </c>
      <c r="E43" s="296">
        <v>0</v>
      </c>
      <c r="F43" s="296">
        <v>0</v>
      </c>
      <c r="G43" s="450"/>
      <c r="H43" s="295">
        <v>5.0451629999999997E-2</v>
      </c>
      <c r="I43" s="296">
        <v>6.9522040048362071E-9</v>
      </c>
      <c r="J43" s="56">
        <v>2.0948224306974503E-8</v>
      </c>
      <c r="K43" s="53"/>
      <c r="L43" s="295">
        <v>5.0451629999999997E-2</v>
      </c>
      <c r="M43" s="447">
        <v>6.9522040048362068E-7</v>
      </c>
      <c r="N43" s="447">
        <v>2.0948224306974504E-6</v>
      </c>
    </row>
    <row r="44" spans="1:18" ht="12.75" customHeight="1" x14ac:dyDescent="0.2">
      <c r="B44" s="562" t="str">
        <f>T00!B53</f>
        <v>(1) - Inclui contribuições para o RGPS (patronal, empregado e autônomo) e contribuição previdenciária sobre o faturamento.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215" t="str">
        <f>IF(C44&lt;&gt;[1]T02!C46,1,"")</f>
        <v/>
      </c>
      <c r="P44" s="499" t="str">
        <f>IF(D44&lt;&gt;[1]T02!H46,1,"")</f>
        <v/>
      </c>
      <c r="Q44" s="329"/>
      <c r="R44" s="297"/>
    </row>
    <row r="45" spans="1:18" ht="11.25" customHeight="1" x14ac:dyDescent="0.2">
      <c r="B45" s="431" t="str">
        <f>T00!B54</f>
        <v>(2) - Inclui as contribuições devidas ao trabalhador e por demissão sem justa causa.</v>
      </c>
      <c r="C45" s="431"/>
      <c r="D45" s="431"/>
      <c r="E45" s="431"/>
      <c r="F45" s="431"/>
      <c r="G45" s="463"/>
      <c r="H45" s="463"/>
      <c r="I45" s="463"/>
      <c r="J45" s="463"/>
      <c r="K45" s="431"/>
      <c r="L45" s="431"/>
      <c r="M45" s="431"/>
      <c r="N45" s="431"/>
      <c r="O45" s="215" t="str">
        <f>IF(C45&lt;&gt;[1]T02!C47,1,"")</f>
        <v/>
      </c>
      <c r="P45" s="499" t="str">
        <f>IF(D45&lt;&gt;[1]T02!H47,1,"")</f>
        <v/>
      </c>
      <c r="Q45" s="325"/>
      <c r="R45" s="298"/>
    </row>
    <row r="46" spans="1:18" ht="31.5" customHeight="1" x14ac:dyDescent="0.2">
      <c r="B46" s="546" t="str">
        <f>T00!B55</f>
        <v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v>
      </c>
      <c r="C46" s="546"/>
      <c r="D46" s="546"/>
      <c r="E46" s="546"/>
      <c r="F46" s="546"/>
      <c r="G46" s="546"/>
      <c r="H46" s="546"/>
      <c r="I46" s="546"/>
      <c r="J46" s="546"/>
      <c r="K46" s="546"/>
      <c r="L46" s="546"/>
      <c r="M46" s="546"/>
      <c r="N46" s="546"/>
      <c r="O46" s="215" t="str">
        <f>IF(C46&lt;&gt;[1]T02!C48,1,"")</f>
        <v/>
      </c>
      <c r="P46" s="499" t="str">
        <f>IF(D46&lt;&gt;[1]T02!H48,1,"")</f>
        <v/>
      </c>
      <c r="Q46" s="322"/>
      <c r="R46" s="231"/>
    </row>
    <row r="47" spans="1:18" x14ac:dyDescent="0.2">
      <c r="C47" s="231"/>
      <c r="D47" s="231"/>
      <c r="E47" s="322"/>
      <c r="F47" s="231"/>
      <c r="G47" s="461"/>
      <c r="H47" s="461"/>
      <c r="I47" s="461"/>
      <c r="J47" s="461"/>
      <c r="K47" s="231"/>
      <c r="L47" s="430"/>
      <c r="M47" s="430"/>
      <c r="N47" s="430"/>
      <c r="O47" s="430"/>
      <c r="P47" s="322"/>
      <c r="Q47" s="322"/>
      <c r="R47" s="231"/>
    </row>
    <row r="48" spans="1:18" x14ac:dyDescent="0.2">
      <c r="B48" s="176"/>
      <c r="C48" s="232"/>
      <c r="D48" s="233"/>
      <c r="E48" s="233"/>
      <c r="H48" s="233"/>
      <c r="K48" s="161"/>
      <c r="L48" s="161"/>
      <c r="M48" s="161"/>
      <c r="N48" s="161"/>
      <c r="O48" s="201"/>
      <c r="P48" s="161"/>
      <c r="Q48" s="161"/>
      <c r="R48" s="161"/>
    </row>
  </sheetData>
  <sortState ref="B9:N44">
    <sortCondition ref="B9:B44"/>
  </sortState>
  <mergeCells count="9">
    <mergeCell ref="L5:N5"/>
    <mergeCell ref="B3:N3"/>
    <mergeCell ref="B2:N2"/>
    <mergeCell ref="B44:N44"/>
    <mergeCell ref="B46:N46"/>
    <mergeCell ref="B5:B6"/>
    <mergeCell ref="C5:C6"/>
    <mergeCell ref="D5:F5"/>
    <mergeCell ref="H5:J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U45"/>
  <sheetViews>
    <sheetView showGridLines="0" topLeftCell="A25" workbookViewId="0">
      <selection activeCell="I37" sqref="I37"/>
    </sheetView>
  </sheetViews>
  <sheetFormatPr defaultColWidth="11.42578125" defaultRowHeight="11.25" x14ac:dyDescent="0.2"/>
  <cols>
    <col min="1" max="1" width="3.85546875" style="64" customWidth="1"/>
    <col min="2" max="2" width="4.5703125" style="117" customWidth="1"/>
    <col min="3" max="3" width="6.5703125" style="117" bestFit="1" customWidth="1"/>
    <col min="4" max="4" width="34.7109375" style="64" bestFit="1" customWidth="1"/>
    <col min="5" max="5" width="11" style="64" customWidth="1"/>
    <col min="6" max="6" width="10.85546875" style="64" customWidth="1"/>
    <col min="7" max="7" width="8.7109375" style="64" customWidth="1"/>
    <col min="8" max="8" width="3.140625" style="64" customWidth="1"/>
    <col min="9" max="9" width="10" style="64" bestFit="1" customWidth="1"/>
    <col min="10" max="10" width="10.85546875" style="64" customWidth="1"/>
    <col min="11" max="11" width="8.7109375" style="64" customWidth="1"/>
    <col min="12" max="16384" width="11.42578125" style="64"/>
  </cols>
  <sheetData>
    <row r="1" spans="1:21" ht="12.75" x14ac:dyDescent="0.2">
      <c r="A1" s="132"/>
      <c r="B1" s="424"/>
      <c r="C1" s="424"/>
      <c r="D1"/>
    </row>
    <row r="2" spans="1:21" s="66" customFormat="1" x14ac:dyDescent="0.2">
      <c r="B2" s="550" t="s">
        <v>86</v>
      </c>
      <c r="C2" s="550"/>
      <c r="D2" s="550"/>
      <c r="E2" s="550"/>
      <c r="F2" s="550"/>
      <c r="G2" s="550"/>
      <c r="H2" s="550"/>
      <c r="I2" s="550"/>
      <c r="J2" s="550"/>
      <c r="K2" s="550"/>
    </row>
    <row r="3" spans="1:21" s="66" customFormat="1" ht="14.25" customHeight="1" x14ac:dyDescent="0.2">
      <c r="B3" s="549" t="s">
        <v>301</v>
      </c>
      <c r="C3" s="549"/>
      <c r="D3" s="549"/>
      <c r="E3" s="549"/>
      <c r="F3" s="549"/>
      <c r="G3" s="549"/>
      <c r="H3" s="549"/>
      <c r="I3" s="549"/>
      <c r="J3" s="549"/>
      <c r="K3" s="549"/>
    </row>
    <row r="4" spans="1:21" s="66" customFormat="1" x14ac:dyDescent="0.2">
      <c r="B4" s="119"/>
      <c r="C4" s="119"/>
      <c r="D4" s="120"/>
    </row>
    <row r="5" spans="1:21" s="66" customFormat="1" ht="16.5" customHeight="1" x14ac:dyDescent="0.2">
      <c r="B5" s="551" t="s">
        <v>19</v>
      </c>
      <c r="C5" s="551"/>
      <c r="D5" s="551" t="s">
        <v>96</v>
      </c>
      <c r="E5" s="565">
        <v>2018</v>
      </c>
      <c r="F5" s="565"/>
      <c r="G5" s="565"/>
      <c r="H5" s="458"/>
      <c r="I5" s="565">
        <v>2019</v>
      </c>
      <c r="J5" s="565"/>
      <c r="K5" s="565"/>
      <c r="L5" s="128"/>
      <c r="M5"/>
      <c r="N5"/>
      <c r="O5"/>
      <c r="Q5" s="301"/>
      <c r="R5" s="301"/>
      <c r="S5" s="301"/>
      <c r="T5" s="301"/>
    </row>
    <row r="6" spans="1:21" s="66" customFormat="1" ht="15.75" customHeight="1" x14ac:dyDescent="0.2">
      <c r="B6" s="552"/>
      <c r="C6" s="552"/>
      <c r="D6" s="552"/>
      <c r="E6" s="302" t="s">
        <v>1</v>
      </c>
      <c r="F6" s="302" t="s">
        <v>60</v>
      </c>
      <c r="G6" s="302" t="s">
        <v>119</v>
      </c>
      <c r="H6" s="340"/>
      <c r="I6" s="302" t="s">
        <v>1</v>
      </c>
      <c r="J6" s="302" t="s">
        <v>60</v>
      </c>
      <c r="K6" s="302" t="s">
        <v>119</v>
      </c>
      <c r="L6" s="215"/>
      <c r="M6"/>
      <c r="N6"/>
      <c r="O6"/>
      <c r="P6" s="77"/>
      <c r="Q6" s="77"/>
      <c r="R6" s="77"/>
      <c r="S6" s="77"/>
      <c r="T6" s="77"/>
      <c r="U6" s="77"/>
    </row>
    <row r="7" spans="1:21" ht="21.75" customHeight="1" x14ac:dyDescent="0.2">
      <c r="B7" s="193">
        <v>0</v>
      </c>
      <c r="C7" s="303"/>
      <c r="D7" s="193" t="s">
        <v>22</v>
      </c>
      <c r="E7" s="139">
        <v>2291407.0816045073</v>
      </c>
      <c r="F7" s="215">
        <v>0.33260974226791951</v>
      </c>
      <c r="G7" s="215">
        <v>1.0000000000000002</v>
      </c>
      <c r="H7" s="215"/>
      <c r="I7" s="139">
        <v>2408396.4951245356</v>
      </c>
      <c r="J7" s="215">
        <v>0.33187557584637567</v>
      </c>
      <c r="K7" s="215">
        <v>1</v>
      </c>
      <c r="L7" s="215"/>
      <c r="M7" s="215"/>
      <c r="N7" s="215"/>
      <c r="O7" s="215"/>
      <c r="P7" s="215"/>
      <c r="Q7" s="215"/>
      <c r="R7" s="215"/>
      <c r="S7" s="215"/>
    </row>
    <row r="8" spans="1:21" ht="16.5" customHeight="1" x14ac:dyDescent="0.2">
      <c r="B8" s="133">
        <v>1000</v>
      </c>
      <c r="C8" s="133"/>
      <c r="D8" s="83" t="s">
        <v>2</v>
      </c>
      <c r="E8" s="135">
        <v>495355.23353353131</v>
      </c>
      <c r="F8" s="84">
        <v>7.1903407246731277E-2</v>
      </c>
      <c r="G8" s="84">
        <v>0.21617949840089948</v>
      </c>
      <c r="H8" s="84"/>
      <c r="I8" s="135">
        <v>540739.54599923</v>
      </c>
      <c r="J8" s="84">
        <v>7.4513581370297843E-2</v>
      </c>
      <c r="K8" s="84">
        <v>0.22452264280149972</v>
      </c>
      <c r="L8" s="215"/>
      <c r="M8" s="215"/>
      <c r="N8" s="215"/>
      <c r="O8" s="215"/>
      <c r="P8" s="215"/>
      <c r="Q8" s="215"/>
      <c r="R8" s="215"/>
    </row>
    <row r="9" spans="1:21" ht="15" customHeight="1" x14ac:dyDescent="0.2">
      <c r="B9" s="195"/>
      <c r="C9" s="196">
        <v>1100</v>
      </c>
      <c r="D9" s="197" t="s">
        <v>3</v>
      </c>
      <c r="E9" s="223">
        <v>200875.96348002131</v>
      </c>
      <c r="F9" s="53">
        <v>2.9158198461237773E-2</v>
      </c>
      <c r="G9" s="53">
        <v>8.7664895990180125E-2</v>
      </c>
      <c r="H9" s="53"/>
      <c r="I9" s="223">
        <v>224575.45912754</v>
      </c>
      <c r="J9" s="53">
        <v>3.0946362017132325E-2</v>
      </c>
      <c r="K9" s="53">
        <v>9.3246880064043372E-2</v>
      </c>
      <c r="L9" s="215"/>
      <c r="M9" s="215"/>
      <c r="N9" s="215"/>
      <c r="O9" s="215"/>
      <c r="P9" s="215"/>
      <c r="Q9" s="215"/>
      <c r="R9" s="215"/>
    </row>
    <row r="10" spans="1:21" ht="15" customHeight="1" x14ac:dyDescent="0.2">
      <c r="B10" s="195"/>
      <c r="C10" s="196">
        <v>1200</v>
      </c>
      <c r="D10" s="69" t="s">
        <v>4</v>
      </c>
      <c r="E10" s="223">
        <v>194813.65125457</v>
      </c>
      <c r="F10" s="53">
        <v>2.8278222082076421E-2</v>
      </c>
      <c r="G10" s="53">
        <v>8.5019223698198587E-2</v>
      </c>
      <c r="H10" s="53"/>
      <c r="I10" s="223">
        <v>207504.64649650001</v>
      </c>
      <c r="J10" s="53">
        <v>2.8594014393491129E-2</v>
      </c>
      <c r="K10" s="53">
        <v>8.6158839259467601E-2</v>
      </c>
      <c r="L10" s="215"/>
      <c r="M10" s="215"/>
      <c r="N10" s="215"/>
      <c r="O10" s="215"/>
      <c r="P10" s="215"/>
      <c r="Q10" s="215"/>
      <c r="R10" s="215"/>
    </row>
    <row r="11" spans="1:21" ht="15" customHeight="1" x14ac:dyDescent="0.2">
      <c r="B11" s="195"/>
      <c r="C11" s="196">
        <v>1900</v>
      </c>
      <c r="D11" s="69" t="s">
        <v>132</v>
      </c>
      <c r="E11" s="223">
        <v>99665.618798940006</v>
      </c>
      <c r="F11" s="53">
        <v>1.4466986703417079E-2</v>
      </c>
      <c r="G11" s="53">
        <v>4.3495378712520759E-2</v>
      </c>
      <c r="H11" s="53"/>
      <c r="I11" s="223">
        <v>108659.44037519001</v>
      </c>
      <c r="J11" s="53">
        <v>1.4973204959674387E-2</v>
      </c>
      <c r="K11" s="53">
        <v>4.5116923477988763E-2</v>
      </c>
      <c r="L11" s="215"/>
      <c r="M11" s="215"/>
      <c r="N11" s="215"/>
      <c r="O11" s="215"/>
      <c r="P11" s="215"/>
      <c r="Q11" s="215"/>
      <c r="R11" s="215"/>
    </row>
    <row r="12" spans="1:21" ht="16.5" customHeight="1" x14ac:dyDescent="0.2">
      <c r="B12" s="133">
        <v>2000</v>
      </c>
      <c r="C12" s="133"/>
      <c r="D12" s="83" t="s">
        <v>6</v>
      </c>
      <c r="E12" s="135">
        <v>626446.83855667501</v>
      </c>
      <c r="F12" s="84">
        <v>9.0932040487099963E-2</v>
      </c>
      <c r="G12" s="337">
        <v>0.27338958825160803</v>
      </c>
      <c r="H12" s="337"/>
      <c r="I12" s="135">
        <v>667907.84324913321</v>
      </c>
      <c r="J12" s="84">
        <v>9.2037295577925574E-2</v>
      </c>
      <c r="K12" s="337">
        <v>0.27732470322109332</v>
      </c>
      <c r="L12" s="215"/>
      <c r="M12" s="215"/>
      <c r="N12" s="215"/>
      <c r="O12" s="215"/>
      <c r="P12" s="215"/>
      <c r="Q12" s="215"/>
      <c r="R12" s="215"/>
    </row>
    <row r="13" spans="1:21" ht="15" customHeight="1" x14ac:dyDescent="0.2">
      <c r="B13" s="195"/>
      <c r="C13" s="196">
        <v>2100</v>
      </c>
      <c r="D13" s="69" t="s">
        <v>24</v>
      </c>
      <c r="E13" s="223">
        <v>444583.94700223499</v>
      </c>
      <c r="F13" s="53">
        <v>6.4533689022782878E-2</v>
      </c>
      <c r="G13" s="53">
        <v>0.19402224535804649</v>
      </c>
      <c r="H13" s="53"/>
      <c r="I13" s="223">
        <v>476065.64606757322</v>
      </c>
      <c r="J13" s="53">
        <v>6.5601557197575558E-2</v>
      </c>
      <c r="K13" s="53">
        <v>0.19766913256654461</v>
      </c>
      <c r="L13" s="215"/>
      <c r="M13" s="215"/>
      <c r="N13" s="215"/>
      <c r="O13" s="215"/>
      <c r="P13" s="215"/>
      <c r="Q13" s="215"/>
      <c r="R13" s="215"/>
    </row>
    <row r="14" spans="1:21" ht="15" customHeight="1" x14ac:dyDescent="0.2">
      <c r="C14" s="143">
        <v>2110</v>
      </c>
      <c r="D14" s="69" t="s">
        <v>62</v>
      </c>
      <c r="E14" s="223">
        <v>304613.23619110702</v>
      </c>
      <c r="F14" s="53">
        <v>4.4216207060849153E-2</v>
      </c>
      <c r="G14" s="53">
        <v>0.13293719768807222</v>
      </c>
      <c r="H14" s="53"/>
      <c r="I14" s="223">
        <v>326692.85628685495</v>
      </c>
      <c r="J14" s="53">
        <v>4.5018077390737474E-2</v>
      </c>
      <c r="K14" s="53">
        <v>0.13564745545353488</v>
      </c>
      <c r="L14" s="215"/>
      <c r="M14" s="215"/>
      <c r="N14" s="215"/>
      <c r="O14" s="215"/>
      <c r="P14" s="215"/>
      <c r="Q14" s="215"/>
      <c r="R14" s="215"/>
    </row>
    <row r="15" spans="1:21" ht="15" customHeight="1" x14ac:dyDescent="0.2">
      <c r="C15" s="143">
        <v>2120</v>
      </c>
      <c r="D15" s="69" t="s">
        <v>63</v>
      </c>
      <c r="E15" s="223">
        <v>139970.710811128</v>
      </c>
      <c r="F15" s="53">
        <v>2.0317481961933722E-2</v>
      </c>
      <c r="G15" s="53">
        <v>6.1085047669974288E-2</v>
      </c>
      <c r="H15" s="53"/>
      <c r="I15" s="223">
        <v>149372.78978071827</v>
      </c>
      <c r="J15" s="53">
        <v>2.0583479806838084E-2</v>
      </c>
      <c r="K15" s="53">
        <v>6.2021677113009738E-2</v>
      </c>
      <c r="L15" s="215"/>
      <c r="M15" s="215"/>
      <c r="N15" s="215"/>
      <c r="O15" s="215"/>
      <c r="P15" s="215"/>
      <c r="Q15" s="215"/>
      <c r="R15" s="215"/>
    </row>
    <row r="16" spans="1:21" ht="15" customHeight="1" x14ac:dyDescent="0.2">
      <c r="B16" s="195"/>
      <c r="C16" s="196">
        <v>2200</v>
      </c>
      <c r="D16" s="69" t="s">
        <v>7</v>
      </c>
      <c r="E16" s="223">
        <v>125907.9944731</v>
      </c>
      <c r="F16" s="53">
        <v>1.8276205012792451E-2</v>
      </c>
      <c r="G16" s="53">
        <v>5.4947894454849856E-2</v>
      </c>
      <c r="H16" s="53"/>
      <c r="I16" s="223">
        <v>134006.552532</v>
      </c>
      <c r="J16" s="53">
        <v>1.8466021636709538E-2</v>
      </c>
      <c r="K16" s="53">
        <v>5.5641399912048396E-2</v>
      </c>
      <c r="L16" s="215"/>
      <c r="M16" s="215"/>
      <c r="N16" s="215"/>
      <c r="O16" s="215"/>
      <c r="P16" s="215"/>
      <c r="Q16" s="215"/>
      <c r="R16" s="215"/>
    </row>
    <row r="17" spans="2:18" ht="15" customHeight="1" x14ac:dyDescent="0.2">
      <c r="B17" s="195"/>
      <c r="C17" s="196">
        <v>2900</v>
      </c>
      <c r="D17" s="69" t="s">
        <v>5</v>
      </c>
      <c r="E17" s="223">
        <v>55954.897081339994</v>
      </c>
      <c r="F17" s="53">
        <v>8.1221464515246287E-3</v>
      </c>
      <c r="G17" s="53">
        <v>2.4419448438711647E-2</v>
      </c>
      <c r="H17" s="53"/>
      <c r="I17" s="223">
        <v>57835.644649560003</v>
      </c>
      <c r="J17" s="53">
        <v>7.9697167436404894E-3</v>
      </c>
      <c r="K17" s="53">
        <v>2.4014170742500347E-2</v>
      </c>
      <c r="L17" s="215"/>
      <c r="M17" s="215"/>
      <c r="N17" s="215"/>
      <c r="O17" s="215"/>
      <c r="P17" s="215"/>
      <c r="Q17" s="215"/>
      <c r="R17" s="215"/>
    </row>
    <row r="18" spans="2:18" ht="16.5" customHeight="1" x14ac:dyDescent="0.2">
      <c r="B18" s="133">
        <v>3000</v>
      </c>
      <c r="C18" s="133"/>
      <c r="D18" s="83" t="s">
        <v>8</v>
      </c>
      <c r="E18" s="135">
        <v>106362.94942930402</v>
      </c>
      <c r="F18" s="84">
        <v>1.5439139330827389E-2</v>
      </c>
      <c r="G18" s="337">
        <v>4.6418181336345399E-2</v>
      </c>
      <c r="H18" s="337"/>
      <c r="I18" s="135">
        <v>116089.14012934301</v>
      </c>
      <c r="J18" s="84">
        <v>1.5997013078174284E-2</v>
      </c>
      <c r="K18" s="337">
        <v>4.8201839009627094E-2</v>
      </c>
      <c r="L18" s="215"/>
      <c r="M18" s="215"/>
      <c r="N18" s="215"/>
      <c r="O18" s="215"/>
      <c r="P18" s="215"/>
      <c r="Q18" s="215"/>
      <c r="R18" s="215"/>
    </row>
    <row r="19" spans="2:18" ht="15" customHeight="1" x14ac:dyDescent="0.2">
      <c r="B19" s="195"/>
      <c r="C19" s="200">
        <v>3100</v>
      </c>
      <c r="D19" s="76" t="s">
        <v>61</v>
      </c>
      <c r="E19" s="223">
        <v>44900.195061033104</v>
      </c>
      <c r="F19" s="53">
        <v>6.5174985391823767E-3</v>
      </c>
      <c r="G19" s="53">
        <v>1.959503198776567E-2</v>
      </c>
      <c r="H19" s="53"/>
      <c r="I19" s="223">
        <v>48683.086332281498</v>
      </c>
      <c r="J19" s="53">
        <v>6.7084997604056453E-3</v>
      </c>
      <c r="K19" s="53">
        <v>2.0213900174175493E-2</v>
      </c>
      <c r="L19" s="215"/>
      <c r="M19" s="215"/>
      <c r="N19" s="215"/>
      <c r="O19" s="215"/>
      <c r="P19" s="215"/>
      <c r="Q19" s="215"/>
      <c r="R19" s="215"/>
    </row>
    <row r="20" spans="2:18" ht="15" customHeight="1" x14ac:dyDescent="0.2">
      <c r="B20" s="195"/>
      <c r="C20" s="200">
        <v>3200</v>
      </c>
      <c r="D20" s="76" t="s">
        <v>9</v>
      </c>
      <c r="E20" s="223">
        <v>43120.20102696</v>
      </c>
      <c r="F20" s="53">
        <v>6.2591230799877041E-3</v>
      </c>
      <c r="G20" s="53">
        <v>1.8818219326077159E-2</v>
      </c>
      <c r="H20" s="53"/>
      <c r="I20" s="223">
        <v>46213.2731019204</v>
      </c>
      <c r="J20" s="53">
        <v>6.3681609957053995E-3</v>
      </c>
      <c r="K20" s="53">
        <v>1.9188399084400246E-2</v>
      </c>
      <c r="L20" s="215"/>
      <c r="M20" s="215"/>
      <c r="N20" s="215"/>
      <c r="O20" s="215"/>
      <c r="P20" s="215"/>
      <c r="Q20" s="215"/>
      <c r="R20" s="215"/>
    </row>
    <row r="21" spans="2:18" ht="15" customHeight="1" x14ac:dyDescent="0.2">
      <c r="B21" s="195"/>
      <c r="C21" s="200">
        <v>3300</v>
      </c>
      <c r="D21" s="76" t="s">
        <v>11</v>
      </c>
      <c r="E21" s="223">
        <v>18342.553341310901</v>
      </c>
      <c r="F21" s="53">
        <v>2.6625177116573078E-3</v>
      </c>
      <c r="G21" s="53">
        <v>8.0049300225025627E-3</v>
      </c>
      <c r="H21" s="53"/>
      <c r="I21" s="223">
        <v>21192.7806951411</v>
      </c>
      <c r="J21" s="53">
        <v>2.92035232206324E-3</v>
      </c>
      <c r="K21" s="53">
        <v>8.7995397510513499E-3</v>
      </c>
      <c r="L21" s="215"/>
      <c r="M21" s="215"/>
      <c r="N21" s="215"/>
      <c r="O21" s="215"/>
      <c r="P21" s="215"/>
      <c r="Q21" s="215"/>
      <c r="R21" s="215"/>
    </row>
    <row r="22" spans="2:18" ht="16.5" customHeight="1" x14ac:dyDescent="0.2">
      <c r="B22" s="133">
        <v>4000</v>
      </c>
      <c r="C22" s="133"/>
      <c r="D22" s="83" t="s">
        <v>10</v>
      </c>
      <c r="E22" s="135">
        <v>1026336.0022413271</v>
      </c>
      <c r="F22" s="84">
        <v>0.14897804756138672</v>
      </c>
      <c r="G22" s="337">
        <v>0.44790644599154245</v>
      </c>
      <c r="H22" s="337"/>
      <c r="I22" s="135">
        <v>1042722.5194568795</v>
      </c>
      <c r="J22" s="84">
        <v>0.14368653055810124</v>
      </c>
      <c r="K22" s="337">
        <v>0.43295301316362422</v>
      </c>
      <c r="L22" s="215"/>
      <c r="M22" s="215"/>
      <c r="N22" s="215"/>
      <c r="O22" s="215"/>
      <c r="P22" s="215"/>
      <c r="Q22" s="215"/>
      <c r="R22" s="215"/>
    </row>
    <row r="23" spans="2:18" ht="15" customHeight="1" x14ac:dyDescent="0.2">
      <c r="B23" s="195"/>
      <c r="C23" s="200">
        <v>4100</v>
      </c>
      <c r="D23" s="76" t="s">
        <v>21</v>
      </c>
      <c r="E23" s="223">
        <v>741642.08273841534</v>
      </c>
      <c r="F23" s="53">
        <v>0.10765323367244589</v>
      </c>
      <c r="G23" s="53">
        <v>0.32366229845946748</v>
      </c>
      <c r="H23" s="53"/>
      <c r="I23" s="223">
        <v>755811.18272727262</v>
      </c>
      <c r="J23" s="53">
        <v>0.10415032242677859</v>
      </c>
      <c r="K23" s="53">
        <v>0.31382340252417218</v>
      </c>
      <c r="L23" s="215"/>
      <c r="M23" s="215"/>
      <c r="N23" s="215"/>
      <c r="O23" s="215"/>
      <c r="P23" s="215"/>
      <c r="Q23" s="215"/>
      <c r="R23" s="215"/>
    </row>
    <row r="24" spans="2:18" ht="15" customHeight="1" x14ac:dyDescent="0.2">
      <c r="B24" s="195"/>
      <c r="C24" s="200">
        <v>4200</v>
      </c>
      <c r="D24" s="76" t="s">
        <v>12</v>
      </c>
      <c r="E24" s="223">
        <v>155610.41971493105</v>
      </c>
      <c r="F24" s="53">
        <v>2.2587667643648855E-2</v>
      </c>
      <c r="G24" s="53">
        <v>6.7910421052713291E-2</v>
      </c>
      <c r="H24" s="53"/>
      <c r="I24" s="223">
        <v>164289.66547371144</v>
      </c>
      <c r="J24" s="53">
        <v>2.2639016227216792E-2</v>
      </c>
      <c r="K24" s="53">
        <v>6.8215373094211468E-2</v>
      </c>
      <c r="L24" s="215"/>
      <c r="M24" s="215"/>
      <c r="N24" s="215"/>
      <c r="O24" s="215"/>
      <c r="P24" s="215"/>
      <c r="Q24" s="215"/>
      <c r="R24" s="215"/>
    </row>
    <row r="25" spans="2:18" ht="15" customHeight="1" x14ac:dyDescent="0.2">
      <c r="C25" s="143">
        <v>4210</v>
      </c>
      <c r="D25" s="69" t="s">
        <v>13</v>
      </c>
      <c r="E25" s="223">
        <v>5713.3330344300002</v>
      </c>
      <c r="F25" s="53">
        <v>8.2932022132963911E-4</v>
      </c>
      <c r="G25" s="53">
        <v>2.4933732117251575E-3</v>
      </c>
      <c r="H25" s="53"/>
      <c r="I25" s="223">
        <v>5639.3938890400004</v>
      </c>
      <c r="J25" s="53">
        <v>7.7710505647156944E-4</v>
      </c>
      <c r="K25" s="53">
        <v>2.3415554292892265E-3</v>
      </c>
      <c r="L25" s="215"/>
      <c r="M25" s="215"/>
      <c r="N25" s="215"/>
      <c r="O25" s="215"/>
      <c r="P25" s="215"/>
      <c r="Q25" s="215"/>
      <c r="R25" s="215"/>
    </row>
    <row r="26" spans="2:18" ht="15" customHeight="1" x14ac:dyDescent="0.2">
      <c r="C26" s="143">
        <v>4220</v>
      </c>
      <c r="D26" s="69" t="s">
        <v>14</v>
      </c>
      <c r="E26" s="223">
        <v>2767.62682593</v>
      </c>
      <c r="F26" s="53">
        <v>4.0173553300785369E-4</v>
      </c>
      <c r="G26" s="53">
        <v>1.2078285208021746E-3</v>
      </c>
      <c r="H26" s="53"/>
      <c r="I26" s="223">
        <v>3640.9474732600002</v>
      </c>
      <c r="J26" s="53">
        <v>5.0172035284085851E-4</v>
      </c>
      <c r="K26" s="53">
        <v>1.511772451351176E-3</v>
      </c>
      <c r="L26" s="215"/>
      <c r="M26" s="215"/>
      <c r="N26" s="215"/>
      <c r="O26" s="215"/>
      <c r="P26" s="215"/>
      <c r="Q26" s="215"/>
      <c r="R26" s="215"/>
    </row>
    <row r="27" spans="2:18" ht="15" customHeight="1" x14ac:dyDescent="0.2">
      <c r="C27" s="143">
        <v>4230</v>
      </c>
      <c r="D27" s="69" t="s">
        <v>15</v>
      </c>
      <c r="E27" s="223">
        <v>90060.212072205366</v>
      </c>
      <c r="F27" s="53">
        <v>1.3072711595599648E-2</v>
      </c>
      <c r="G27" s="53">
        <v>3.9303453670546697E-2</v>
      </c>
      <c r="H27" s="53"/>
      <c r="I27" s="223">
        <v>92310.605672650214</v>
      </c>
      <c r="J27" s="53">
        <v>1.2720345456554224E-2</v>
      </c>
      <c r="K27" s="53">
        <v>3.8328658034306316E-2</v>
      </c>
      <c r="L27" s="215"/>
      <c r="M27" s="215"/>
      <c r="N27" s="215"/>
      <c r="O27" s="215"/>
      <c r="P27" s="215"/>
      <c r="Q27" s="215"/>
      <c r="R27" s="215"/>
    </row>
    <row r="28" spans="2:18" ht="15" customHeight="1" x14ac:dyDescent="0.2">
      <c r="C28" s="143">
        <v>4240</v>
      </c>
      <c r="D28" s="69" t="s">
        <v>16</v>
      </c>
      <c r="E28" s="223">
        <v>51861.386847325695</v>
      </c>
      <c r="F28" s="53">
        <v>7.527951995708773E-3</v>
      </c>
      <c r="G28" s="53">
        <v>2.2632987068806169E-2</v>
      </c>
      <c r="H28" s="53"/>
      <c r="I28" s="223">
        <v>57139.778987891208</v>
      </c>
      <c r="J28" s="53">
        <v>7.8738268776464317E-3</v>
      </c>
      <c r="K28" s="53">
        <v>2.3725237560992454E-2</v>
      </c>
      <c r="L28" s="215"/>
      <c r="M28" s="215"/>
      <c r="N28" s="215"/>
      <c r="O28" s="215"/>
      <c r="P28" s="215"/>
      <c r="Q28" s="215"/>
      <c r="R28" s="215"/>
    </row>
    <row r="29" spans="2:18" ht="15" customHeight="1" x14ac:dyDescent="0.2">
      <c r="C29" s="143">
        <v>4250</v>
      </c>
      <c r="D29" s="69" t="s">
        <v>20</v>
      </c>
      <c r="E29" s="223">
        <v>5207.8609350400002</v>
      </c>
      <c r="F29" s="53">
        <v>7.5594829800294404E-4</v>
      </c>
      <c r="G29" s="53">
        <v>2.2727785808330969E-3</v>
      </c>
      <c r="H29" s="53"/>
      <c r="I29" s="223">
        <v>5558.9394508699997</v>
      </c>
      <c r="J29" s="53">
        <v>7.6601848370370592E-4</v>
      </c>
      <c r="K29" s="53">
        <v>2.3081496182722826E-3</v>
      </c>
      <c r="L29" s="215"/>
      <c r="M29" s="215"/>
      <c r="N29" s="215"/>
      <c r="O29" s="215"/>
      <c r="P29" s="215"/>
      <c r="Q29" s="215"/>
      <c r="R29" s="215"/>
    </row>
    <row r="30" spans="2:18" ht="15" customHeight="1" x14ac:dyDescent="0.2">
      <c r="B30" s="201"/>
      <c r="C30" s="200">
        <v>4300</v>
      </c>
      <c r="D30" s="76" t="s">
        <v>18</v>
      </c>
      <c r="E30" s="223">
        <v>40704.096041889999</v>
      </c>
      <c r="F30" s="53">
        <v>5.90841278375625E-3</v>
      </c>
      <c r="G30" s="53">
        <v>1.7763799531154392E-2</v>
      </c>
      <c r="H30" s="53"/>
      <c r="I30" s="223">
        <v>42932.793020129997</v>
      </c>
      <c r="J30" s="53">
        <v>5.9161128307123421E-3</v>
      </c>
      <c r="K30" s="53">
        <v>1.7826297749162764E-2</v>
      </c>
      <c r="L30" s="215"/>
      <c r="M30" s="215"/>
      <c r="N30" s="215"/>
      <c r="O30" s="215"/>
      <c r="P30" s="215"/>
      <c r="Q30" s="215"/>
      <c r="R30" s="215"/>
    </row>
    <row r="31" spans="2:18" ht="15" customHeight="1" x14ac:dyDescent="0.2">
      <c r="B31" s="195"/>
      <c r="C31" s="200">
        <v>4400</v>
      </c>
      <c r="D31" s="202" t="s">
        <v>102</v>
      </c>
      <c r="E31" s="223">
        <v>57172.074296160703</v>
      </c>
      <c r="F31" s="53">
        <v>8.2988261008833161E-3</v>
      </c>
      <c r="G31" s="53">
        <v>2.4950640484242205E-2</v>
      </c>
      <c r="H31" s="53"/>
      <c r="I31" s="223">
        <v>54464.037476955302</v>
      </c>
      <c r="J31" s="53">
        <v>7.5051113208203174E-3</v>
      </c>
      <c r="K31" s="53">
        <v>2.2614232161195295E-2</v>
      </c>
      <c r="L31" s="215"/>
      <c r="M31" s="215"/>
      <c r="N31" s="215"/>
      <c r="O31" s="215"/>
      <c r="P31" s="215"/>
      <c r="Q31" s="215"/>
      <c r="R31" s="215"/>
    </row>
    <row r="32" spans="2:18" s="132" customFormat="1" ht="15" customHeight="1" x14ac:dyDescent="0.2">
      <c r="B32" s="195"/>
      <c r="C32" s="200">
        <v>4500</v>
      </c>
      <c r="D32" s="202" t="s">
        <v>217</v>
      </c>
      <c r="E32" s="223">
        <v>15179.996638010001</v>
      </c>
      <c r="F32" s="53">
        <v>2.2034560379646418E-3</v>
      </c>
      <c r="G32" s="53">
        <v>6.6247489413275894E-3</v>
      </c>
      <c r="H32" s="53"/>
      <c r="I32" s="223">
        <v>11748.628432079999</v>
      </c>
      <c r="J32" s="53">
        <v>1.618953870010525E-3</v>
      </c>
      <c r="K32" s="53">
        <v>4.878195287139583E-3</v>
      </c>
      <c r="L32" s="215"/>
      <c r="M32" s="215"/>
      <c r="N32" s="215"/>
      <c r="O32" s="215"/>
      <c r="P32" s="215"/>
      <c r="Q32" s="215"/>
      <c r="R32" s="215"/>
    </row>
    <row r="33" spans="2:18" ht="15" customHeight="1" x14ac:dyDescent="0.2">
      <c r="B33" s="195"/>
      <c r="C33" s="200">
        <v>4600</v>
      </c>
      <c r="D33" s="202" t="s">
        <v>113</v>
      </c>
      <c r="E33" s="223">
        <v>16027.33281192</v>
      </c>
      <c r="F33" s="53">
        <v>2.3264513226877483E-3</v>
      </c>
      <c r="G33" s="53">
        <v>6.9945375226374935E-3</v>
      </c>
      <c r="H33" s="53"/>
      <c r="I33" s="223">
        <v>13476.212326729999</v>
      </c>
      <c r="J33" s="53">
        <v>1.8570138825626718E-3</v>
      </c>
      <c r="K33" s="53">
        <v>5.595512347742874E-3</v>
      </c>
      <c r="L33" s="215"/>
      <c r="M33" s="215"/>
      <c r="N33" s="215"/>
      <c r="O33" s="215"/>
      <c r="P33" s="215"/>
      <c r="Q33" s="215"/>
      <c r="R33" s="215"/>
    </row>
    <row r="34" spans="2:18" ht="15" customHeight="1" x14ac:dyDescent="0.2">
      <c r="B34" s="133">
        <v>5000</v>
      </c>
      <c r="C34" s="133"/>
      <c r="D34" s="83" t="s">
        <v>91</v>
      </c>
      <c r="E34" s="135">
        <v>36617.971070629996</v>
      </c>
      <c r="F34" s="84">
        <v>5.3152903375195786E-3</v>
      </c>
      <c r="G34" s="337">
        <v>1.5980561186443164E-2</v>
      </c>
      <c r="H34" s="337"/>
      <c r="I34" s="135">
        <v>40911.056323239995</v>
      </c>
      <c r="J34" s="84">
        <v>5.6375187404749611E-3</v>
      </c>
      <c r="K34" s="337">
        <v>1.6986844319886178E-2</v>
      </c>
      <c r="L34" s="215"/>
      <c r="M34" s="215"/>
      <c r="N34" s="215"/>
      <c r="O34" s="215"/>
      <c r="P34" s="215"/>
      <c r="Q34" s="215"/>
      <c r="R34" s="215"/>
    </row>
    <row r="35" spans="2:18" ht="15" customHeight="1" x14ac:dyDescent="0.2">
      <c r="B35" s="195"/>
      <c r="C35" s="143">
        <v>5100</v>
      </c>
      <c r="D35" s="69" t="s">
        <v>124</v>
      </c>
      <c r="E35" s="223">
        <v>2.8284471799999999</v>
      </c>
      <c r="F35" s="53">
        <v>4.1056392603075602E-7</v>
      </c>
      <c r="G35" s="53">
        <v>1.2343713182641656E-6</v>
      </c>
      <c r="H35" s="53"/>
      <c r="I35" s="223">
        <v>-33.976383839999997</v>
      </c>
      <c r="J35" s="53">
        <v>-4.6819250795722589E-6</v>
      </c>
      <c r="K35" s="53">
        <v>-1.410747105336703E-5</v>
      </c>
      <c r="L35" s="215"/>
      <c r="M35" s="215"/>
      <c r="N35" s="215"/>
      <c r="O35" s="215"/>
      <c r="P35" s="215"/>
      <c r="Q35" s="215"/>
      <c r="R35" s="215"/>
    </row>
    <row r="36" spans="2:18" ht="16.5" customHeight="1" x14ac:dyDescent="0.2">
      <c r="B36" s="195"/>
      <c r="C36" s="143">
        <v>5200</v>
      </c>
      <c r="D36" s="69" t="s">
        <v>69</v>
      </c>
      <c r="E36" s="223">
        <v>36615.142623449996</v>
      </c>
      <c r="F36" s="53">
        <v>5.3148797735935475E-3</v>
      </c>
      <c r="G36" s="53">
        <v>1.59793268151249E-2</v>
      </c>
      <c r="H36" s="53"/>
      <c r="I36" s="223">
        <v>40945.032707079998</v>
      </c>
      <c r="J36" s="53">
        <v>5.6422006655545334E-3</v>
      </c>
      <c r="K36" s="53">
        <v>1.7000951790939547E-2</v>
      </c>
      <c r="L36" s="215"/>
      <c r="M36" s="215"/>
      <c r="N36" s="215"/>
      <c r="O36" s="215"/>
      <c r="P36" s="215"/>
      <c r="Q36" s="215"/>
      <c r="R36" s="215"/>
    </row>
    <row r="37" spans="2:18" ht="15" customHeight="1" thickBot="1" x14ac:dyDescent="0.25">
      <c r="B37" s="209">
        <v>9000</v>
      </c>
      <c r="C37" s="304">
        <v>9000</v>
      </c>
      <c r="D37" s="210" t="s">
        <v>17</v>
      </c>
      <c r="E37" s="338">
        <v>288.08677303999997</v>
      </c>
      <c r="F37" s="211">
        <v>4.1817304354551798E-5</v>
      </c>
      <c r="G37" s="339">
        <v>1.2572483316158453E-4</v>
      </c>
      <c r="H37" s="339"/>
      <c r="I37" s="338">
        <v>26.389966710000003</v>
      </c>
      <c r="J37" s="211">
        <v>3.6365214017615727E-6</v>
      </c>
      <c r="K37" s="339">
        <v>1.0957484269480889E-5</v>
      </c>
      <c r="L37" s="215"/>
      <c r="M37" s="215"/>
      <c r="N37" s="215"/>
      <c r="O37" s="215"/>
      <c r="P37" s="215"/>
      <c r="Q37" s="215"/>
      <c r="R37" s="215"/>
    </row>
    <row r="38" spans="2:18" ht="15" customHeight="1" x14ac:dyDescent="0.2">
      <c r="L38" s="53"/>
      <c r="M38" s="53"/>
      <c r="N38" s="122"/>
      <c r="O38" s="66"/>
      <c r="P38" s="66"/>
    </row>
    <row r="39" spans="2:18" ht="16.5" customHeight="1" x14ac:dyDescent="0.2">
      <c r="L39" s="215"/>
      <c r="M39" s="215"/>
      <c r="N39" s="216"/>
    </row>
    <row r="40" spans="2:18" x14ac:dyDescent="0.2">
      <c r="C40" s="178"/>
    </row>
    <row r="41" spans="2:18" x14ac:dyDescent="0.2">
      <c r="C41" s="64"/>
      <c r="D41" s="232"/>
      <c r="F41" s="279"/>
      <c r="G41" s="279"/>
      <c r="I41" s="279"/>
      <c r="J41" s="279"/>
      <c r="K41" s="279"/>
    </row>
    <row r="42" spans="2:18" x14ac:dyDescent="0.2">
      <c r="C42" s="178"/>
      <c r="J42" s="279"/>
    </row>
    <row r="43" spans="2:18" x14ac:dyDescent="0.2">
      <c r="C43" s="178"/>
    </row>
    <row r="44" spans="2:18" x14ac:dyDescent="0.2">
      <c r="C44" s="178"/>
    </row>
    <row r="45" spans="2:18" x14ac:dyDescent="0.2">
      <c r="C45" s="178"/>
    </row>
  </sheetData>
  <mergeCells count="6">
    <mergeCell ref="I5:K5"/>
    <mergeCell ref="B5:C6"/>
    <mergeCell ref="D5:D6"/>
    <mergeCell ref="E5:G5"/>
    <mergeCell ref="B2:K2"/>
    <mergeCell ref="B3:K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3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1:U37"/>
  <sheetViews>
    <sheetView showGridLines="0" topLeftCell="A13" workbookViewId="0">
      <selection activeCell="H8" sqref="H8"/>
    </sheetView>
  </sheetViews>
  <sheetFormatPr defaultColWidth="11.42578125" defaultRowHeight="11.25" x14ac:dyDescent="0.2"/>
  <cols>
    <col min="1" max="1" width="3.140625" style="64" customWidth="1"/>
    <col min="2" max="2" width="4.42578125" style="117" customWidth="1"/>
    <col min="3" max="3" width="7.28515625" style="117" customWidth="1"/>
    <col min="4" max="4" width="37.5703125" style="64" customWidth="1"/>
    <col min="5" max="7" width="10.140625" style="64" customWidth="1"/>
    <col min="8" max="8" width="11.140625" style="64" bestFit="1" customWidth="1"/>
    <col min="9" max="9" width="7.85546875" style="64" customWidth="1"/>
    <col min="10" max="16384" width="11.42578125" style="64"/>
  </cols>
  <sheetData>
    <row r="1" spans="2:21" ht="12.75" x14ac:dyDescent="0.2">
      <c r="D1"/>
    </row>
    <row r="2" spans="2:21" s="66" customFormat="1" x14ac:dyDescent="0.2">
      <c r="B2" s="550" t="s">
        <v>84</v>
      </c>
      <c r="C2" s="550"/>
      <c r="D2" s="550"/>
      <c r="E2" s="550"/>
      <c r="F2" s="550"/>
      <c r="G2" s="550"/>
      <c r="H2" s="550"/>
    </row>
    <row r="3" spans="2:21" s="66" customFormat="1" ht="14.25" customHeight="1" x14ac:dyDescent="0.2">
      <c r="B3" s="549" t="s">
        <v>304</v>
      </c>
      <c r="C3" s="549"/>
      <c r="D3" s="549"/>
      <c r="E3" s="549"/>
      <c r="F3" s="549"/>
      <c r="G3" s="549"/>
      <c r="H3" s="549"/>
    </row>
    <row r="4" spans="2:21" s="66" customFormat="1" ht="12.75" x14ac:dyDescent="0.2">
      <c r="B4" s="119"/>
      <c r="C4" s="119"/>
      <c r="D4" s="120"/>
      <c r="H4" s="307" t="s">
        <v>1</v>
      </c>
      <c r="I4"/>
      <c r="J4"/>
      <c r="K4"/>
      <c r="L4"/>
      <c r="M4"/>
      <c r="N4"/>
      <c r="O4"/>
      <c r="P4"/>
    </row>
    <row r="5" spans="2:21" s="66" customFormat="1" ht="14.25" customHeight="1" x14ac:dyDescent="0.2">
      <c r="B5" s="551" t="s">
        <v>19</v>
      </c>
      <c r="C5" s="551"/>
      <c r="D5" s="551" t="s">
        <v>96</v>
      </c>
      <c r="E5" s="566" t="s">
        <v>94</v>
      </c>
      <c r="F5" s="566"/>
      <c r="G5" s="566"/>
      <c r="H5" s="551" t="s">
        <v>95</v>
      </c>
      <c r="I5"/>
      <c r="J5"/>
      <c r="K5"/>
      <c r="L5"/>
      <c r="M5"/>
      <c r="N5"/>
      <c r="O5"/>
      <c r="P5"/>
    </row>
    <row r="6" spans="2:21" s="66" customFormat="1" ht="14.25" customHeight="1" x14ac:dyDescent="0.2">
      <c r="B6" s="552"/>
      <c r="C6" s="552"/>
      <c r="D6" s="552"/>
      <c r="E6" s="309" t="s">
        <v>116</v>
      </c>
      <c r="F6" s="309" t="s">
        <v>117</v>
      </c>
      <c r="G6" s="309" t="s">
        <v>118</v>
      </c>
      <c r="H6" s="552"/>
      <c r="I6"/>
      <c r="J6"/>
      <c r="K6"/>
      <c r="L6"/>
      <c r="M6"/>
      <c r="N6"/>
      <c r="O6"/>
      <c r="P6"/>
      <c r="Q6" s="77"/>
      <c r="R6" s="77"/>
      <c r="S6" s="77"/>
      <c r="T6" s="77"/>
      <c r="U6" s="77"/>
    </row>
    <row r="7" spans="2:21" ht="18.75" customHeight="1" x14ac:dyDescent="0.2">
      <c r="B7" s="193">
        <v>0</v>
      </c>
      <c r="C7" s="193"/>
      <c r="D7" s="193" t="s">
        <v>22</v>
      </c>
      <c r="E7" s="221">
        <v>1614740.4860360001</v>
      </c>
      <c r="F7" s="221">
        <v>629125.48104554543</v>
      </c>
      <c r="G7" s="221">
        <v>164530.52804298999</v>
      </c>
      <c r="H7" s="221">
        <v>2408396.4951245352</v>
      </c>
      <c r="I7"/>
      <c r="J7"/>
      <c r="K7"/>
      <c r="L7"/>
      <c r="M7"/>
      <c r="N7"/>
      <c r="O7"/>
      <c r="P7"/>
    </row>
    <row r="8" spans="2:21" ht="16.5" customHeight="1" x14ac:dyDescent="0.2">
      <c r="B8" s="133">
        <v>1000</v>
      </c>
      <c r="C8" s="133"/>
      <c r="D8" s="83" t="s">
        <v>2</v>
      </c>
      <c r="E8" s="135">
        <v>540739.54599923</v>
      </c>
      <c r="F8" s="135" t="s">
        <v>67</v>
      </c>
      <c r="G8" s="135" t="s">
        <v>67</v>
      </c>
      <c r="H8" s="135">
        <v>540739.54599923</v>
      </c>
      <c r="I8"/>
      <c r="J8"/>
      <c r="K8"/>
      <c r="L8"/>
      <c r="M8"/>
      <c r="N8"/>
      <c r="O8"/>
      <c r="P8"/>
    </row>
    <row r="9" spans="2:21" ht="15" customHeight="1" x14ac:dyDescent="0.2">
      <c r="C9" s="196">
        <v>1100</v>
      </c>
      <c r="D9" s="197" t="s">
        <v>3</v>
      </c>
      <c r="E9" s="224">
        <v>224575.45912754</v>
      </c>
      <c r="F9" s="224" t="s">
        <v>67</v>
      </c>
      <c r="G9" s="224" t="s">
        <v>67</v>
      </c>
      <c r="H9" s="224">
        <v>224575.45912754</v>
      </c>
      <c r="I9"/>
      <c r="J9"/>
      <c r="K9"/>
      <c r="L9"/>
      <c r="M9"/>
      <c r="N9"/>
      <c r="O9"/>
      <c r="P9"/>
    </row>
    <row r="10" spans="2:21" ht="15" customHeight="1" x14ac:dyDescent="0.2">
      <c r="C10" s="196">
        <v>1200</v>
      </c>
      <c r="D10" s="69" t="s">
        <v>4</v>
      </c>
      <c r="E10" s="224">
        <v>207504.64649650001</v>
      </c>
      <c r="F10" s="224" t="s">
        <v>67</v>
      </c>
      <c r="G10" s="224" t="s">
        <v>67</v>
      </c>
      <c r="H10" s="224">
        <v>207504.64649650001</v>
      </c>
      <c r="J10"/>
      <c r="K10"/>
      <c r="L10"/>
      <c r="M10"/>
      <c r="N10"/>
    </row>
    <row r="11" spans="2:21" ht="15" customHeight="1" x14ac:dyDescent="0.2">
      <c r="C11" s="196">
        <v>1900</v>
      </c>
      <c r="D11" s="69" t="s">
        <v>132</v>
      </c>
      <c r="E11" s="224">
        <v>108659.44037519001</v>
      </c>
      <c r="F11" s="224" t="s">
        <v>67</v>
      </c>
      <c r="G11" s="224" t="s">
        <v>67</v>
      </c>
      <c r="H11" s="224">
        <v>108659.44037519001</v>
      </c>
      <c r="J11"/>
      <c r="K11"/>
      <c r="L11"/>
      <c r="M11"/>
      <c r="N11"/>
    </row>
    <row r="12" spans="2:21" ht="16.5" customHeight="1" x14ac:dyDescent="0.2">
      <c r="B12" s="133">
        <v>2000</v>
      </c>
      <c r="C12" s="133"/>
      <c r="D12" s="83" t="s">
        <v>6</v>
      </c>
      <c r="E12" s="135">
        <v>613555.48782205011</v>
      </c>
      <c r="F12" s="135">
        <v>39309.538795137603</v>
      </c>
      <c r="G12" s="135">
        <v>15042.816631945498</v>
      </c>
      <c r="H12" s="135">
        <v>667907.84324913332</v>
      </c>
      <c r="J12"/>
      <c r="K12"/>
      <c r="L12"/>
      <c r="M12"/>
      <c r="N12"/>
    </row>
    <row r="13" spans="2:21" ht="15" customHeight="1" x14ac:dyDescent="0.2">
      <c r="C13" s="196">
        <v>2100</v>
      </c>
      <c r="D13" s="69" t="s">
        <v>24</v>
      </c>
      <c r="E13" s="224">
        <v>421713.29064049013</v>
      </c>
      <c r="F13" s="224">
        <v>39309.538795137603</v>
      </c>
      <c r="G13" s="224">
        <v>15042.816631945498</v>
      </c>
      <c r="H13" s="224">
        <v>476065.64606757322</v>
      </c>
      <c r="J13"/>
      <c r="K13"/>
      <c r="L13"/>
      <c r="M13"/>
      <c r="N13"/>
    </row>
    <row r="14" spans="2:21" ht="15" customHeight="1" x14ac:dyDescent="0.2">
      <c r="C14" s="143">
        <v>2110</v>
      </c>
      <c r="D14" s="69" t="s">
        <v>62</v>
      </c>
      <c r="E14" s="224">
        <v>290392.2353866456</v>
      </c>
      <c r="F14" s="224">
        <v>26253.888251056855</v>
      </c>
      <c r="G14" s="224">
        <v>10046.73264915252</v>
      </c>
      <c r="H14" s="224">
        <v>326692.85628685495</v>
      </c>
      <c r="J14"/>
      <c r="K14"/>
      <c r="L14"/>
      <c r="M14"/>
      <c r="N14"/>
    </row>
    <row r="15" spans="2:21" ht="15" customHeight="1" x14ac:dyDescent="0.2">
      <c r="C15" s="143">
        <v>2120</v>
      </c>
      <c r="D15" s="69" t="s">
        <v>63</v>
      </c>
      <c r="E15" s="224">
        <v>131321.05525384456</v>
      </c>
      <c r="F15" s="224">
        <v>13055.650544080749</v>
      </c>
      <c r="G15" s="224">
        <v>4996.0839827929785</v>
      </c>
      <c r="H15" s="224">
        <v>149372.78978071827</v>
      </c>
      <c r="J15"/>
      <c r="K15"/>
      <c r="L15"/>
      <c r="M15"/>
      <c r="N15"/>
    </row>
    <row r="16" spans="2:21" ht="15" customHeight="1" x14ac:dyDescent="0.2">
      <c r="C16" s="196">
        <v>2200</v>
      </c>
      <c r="D16" s="69" t="s">
        <v>7</v>
      </c>
      <c r="E16" s="224">
        <v>134006.552532</v>
      </c>
      <c r="F16" s="224" t="s">
        <v>67</v>
      </c>
      <c r="G16" s="224" t="s">
        <v>67</v>
      </c>
      <c r="H16" s="224">
        <v>134006.552532</v>
      </c>
      <c r="J16"/>
      <c r="K16"/>
      <c r="L16"/>
      <c r="M16"/>
      <c r="N16"/>
    </row>
    <row r="17" spans="2:14" ht="15" customHeight="1" x14ac:dyDescent="0.2">
      <c r="C17" s="196">
        <v>2900</v>
      </c>
      <c r="D17" s="69" t="s">
        <v>5</v>
      </c>
      <c r="E17" s="224">
        <v>57835.644649560003</v>
      </c>
      <c r="F17" s="224" t="s">
        <v>67</v>
      </c>
      <c r="G17" s="224" t="s">
        <v>67</v>
      </c>
      <c r="H17" s="224">
        <v>57835.644649560003</v>
      </c>
      <c r="J17"/>
      <c r="K17"/>
      <c r="L17"/>
      <c r="M17"/>
      <c r="N17"/>
    </row>
    <row r="18" spans="2:14" ht="16.5" customHeight="1" x14ac:dyDescent="0.2">
      <c r="B18" s="133">
        <v>3000</v>
      </c>
      <c r="C18" s="133"/>
      <c r="D18" s="83" t="s">
        <v>8</v>
      </c>
      <c r="E18" s="135">
        <v>1629.7386058499999</v>
      </c>
      <c r="F18" s="135">
        <v>54838.468647419802</v>
      </c>
      <c r="G18" s="135">
        <v>59620.932876073202</v>
      </c>
      <c r="H18" s="135">
        <v>116089.140129343</v>
      </c>
      <c r="J18"/>
      <c r="K18"/>
      <c r="L18"/>
      <c r="M18"/>
      <c r="N18"/>
    </row>
    <row r="19" spans="2:14" ht="15" customHeight="1" x14ac:dyDescent="0.2">
      <c r="C19" s="200">
        <v>3100</v>
      </c>
      <c r="D19" s="76" t="s">
        <v>61</v>
      </c>
      <c r="E19" s="224">
        <v>1629.7386058499999</v>
      </c>
      <c r="F19" s="224" t="s">
        <v>67</v>
      </c>
      <c r="G19" s="224">
        <v>47053.347726431501</v>
      </c>
      <c r="H19" s="224">
        <v>48683.086332281498</v>
      </c>
      <c r="J19"/>
      <c r="K19"/>
      <c r="L19"/>
      <c r="M19"/>
      <c r="N19"/>
    </row>
    <row r="20" spans="2:14" ht="15" customHeight="1" x14ac:dyDescent="0.2">
      <c r="C20" s="200">
        <v>3200</v>
      </c>
      <c r="D20" s="76" t="s">
        <v>9</v>
      </c>
      <c r="E20" s="224" t="s">
        <v>67</v>
      </c>
      <c r="F20" s="224">
        <v>46213.2731019204</v>
      </c>
      <c r="G20" s="224" t="s">
        <v>67</v>
      </c>
      <c r="H20" s="224">
        <v>46213.2731019204</v>
      </c>
      <c r="J20"/>
      <c r="K20"/>
      <c r="L20"/>
      <c r="M20"/>
      <c r="N20"/>
    </row>
    <row r="21" spans="2:14" ht="15" customHeight="1" x14ac:dyDescent="0.2">
      <c r="C21" s="200">
        <v>3300</v>
      </c>
      <c r="D21" s="76" t="s">
        <v>11</v>
      </c>
      <c r="E21" s="224" t="s">
        <v>67</v>
      </c>
      <c r="F21" s="224">
        <v>8625.1955454994004</v>
      </c>
      <c r="G21" s="224">
        <v>12567.5851496417</v>
      </c>
      <c r="H21" s="224">
        <v>21192.7806951411</v>
      </c>
      <c r="J21"/>
      <c r="K21"/>
      <c r="L21"/>
      <c r="M21"/>
      <c r="N21"/>
    </row>
    <row r="22" spans="2:14" ht="16.5" customHeight="1" x14ac:dyDescent="0.2">
      <c r="B22" s="133">
        <v>4000</v>
      </c>
      <c r="C22" s="133"/>
      <c r="D22" s="83" t="s">
        <v>10</v>
      </c>
      <c r="E22" s="135">
        <v>417878.26731892</v>
      </c>
      <c r="F22" s="135">
        <v>534977.47360298806</v>
      </c>
      <c r="G22" s="135">
        <v>89866.778534971294</v>
      </c>
      <c r="H22" s="135">
        <v>1042722.5194568794</v>
      </c>
      <c r="J22"/>
      <c r="K22"/>
      <c r="L22"/>
      <c r="M22"/>
      <c r="N22"/>
    </row>
    <row r="23" spans="2:14" ht="15" customHeight="1" x14ac:dyDescent="0.2">
      <c r="C23" s="200">
        <v>4100</v>
      </c>
      <c r="D23" s="76" t="s">
        <v>21</v>
      </c>
      <c r="E23" s="224">
        <v>325494.20609599003</v>
      </c>
      <c r="F23" s="224">
        <v>362157.28999245859</v>
      </c>
      <c r="G23" s="224">
        <v>68159.686638824001</v>
      </c>
      <c r="H23" s="224">
        <v>755811.18272727262</v>
      </c>
      <c r="J23"/>
      <c r="K23"/>
      <c r="L23"/>
      <c r="M23"/>
      <c r="N23"/>
    </row>
    <row r="24" spans="2:14" ht="15" customHeight="1" x14ac:dyDescent="0.2">
      <c r="C24" s="200">
        <v>4200</v>
      </c>
      <c r="D24" s="76" t="s">
        <v>12</v>
      </c>
      <c r="E24" s="224">
        <v>17614.955466170002</v>
      </c>
      <c r="F24" s="224">
        <v>146674.71000754143</v>
      </c>
      <c r="G24" s="224" t="s">
        <v>67</v>
      </c>
      <c r="H24" s="224">
        <v>164289.66547371144</v>
      </c>
      <c r="J24"/>
      <c r="K24"/>
      <c r="L24"/>
      <c r="M24"/>
      <c r="N24"/>
    </row>
    <row r="25" spans="2:14" ht="15" customHeight="1" x14ac:dyDescent="0.2">
      <c r="C25" s="143">
        <v>4210</v>
      </c>
      <c r="D25" s="69" t="s">
        <v>13</v>
      </c>
      <c r="E25" s="224">
        <v>5639.3938890400004</v>
      </c>
      <c r="F25" s="224" t="s">
        <v>67</v>
      </c>
      <c r="G25" s="224" t="s">
        <v>67</v>
      </c>
      <c r="H25" s="224">
        <v>5639.3938890400004</v>
      </c>
      <c r="J25"/>
      <c r="K25"/>
      <c r="L25"/>
      <c r="M25"/>
      <c r="N25"/>
    </row>
    <row r="26" spans="2:14" ht="15" customHeight="1" x14ac:dyDescent="0.2">
      <c r="C26" s="143">
        <v>4220</v>
      </c>
      <c r="D26" s="69" t="s">
        <v>14</v>
      </c>
      <c r="E26" s="224">
        <v>3640.9474732600002</v>
      </c>
      <c r="F26" s="224" t="s">
        <v>67</v>
      </c>
      <c r="G26" s="224" t="s">
        <v>67</v>
      </c>
      <c r="H26" s="224">
        <v>3640.9474732600002</v>
      </c>
      <c r="J26"/>
      <c r="K26"/>
      <c r="L26"/>
      <c r="M26"/>
      <c r="N26"/>
    </row>
    <row r="27" spans="2:14" ht="15" customHeight="1" x14ac:dyDescent="0.2">
      <c r="C27" s="143">
        <v>4230</v>
      </c>
      <c r="D27" s="69" t="s">
        <v>15</v>
      </c>
      <c r="E27" s="224">
        <v>2775.674653</v>
      </c>
      <c r="F27" s="224">
        <v>89534.931019650219</v>
      </c>
      <c r="G27" s="224" t="s">
        <v>67</v>
      </c>
      <c r="H27" s="224">
        <v>92310.605672650214</v>
      </c>
      <c r="J27"/>
      <c r="K27"/>
      <c r="L27"/>
      <c r="M27"/>
      <c r="N27"/>
    </row>
    <row r="28" spans="2:14" ht="15" customHeight="1" x14ac:dyDescent="0.2">
      <c r="C28" s="143">
        <v>4240</v>
      </c>
      <c r="D28" s="69" t="s">
        <v>16</v>
      </c>
      <c r="E28" s="224" t="s">
        <v>67</v>
      </c>
      <c r="F28" s="224">
        <v>57139.778987891208</v>
      </c>
      <c r="G28" s="224" t="s">
        <v>67</v>
      </c>
      <c r="H28" s="224">
        <v>57139.778987891208</v>
      </c>
      <c r="J28"/>
      <c r="K28"/>
      <c r="L28"/>
      <c r="M28"/>
      <c r="N28"/>
    </row>
    <row r="29" spans="2:14" ht="15" customHeight="1" x14ac:dyDescent="0.2">
      <c r="C29" s="143">
        <v>4250</v>
      </c>
      <c r="D29" s="69" t="s">
        <v>20</v>
      </c>
      <c r="E29" s="224">
        <v>5558.9394508699997</v>
      </c>
      <c r="F29" s="224" t="s">
        <v>67</v>
      </c>
      <c r="G29" s="224" t="s">
        <v>67</v>
      </c>
      <c r="H29" s="224">
        <v>5558.9394508699997</v>
      </c>
      <c r="J29"/>
      <c r="K29"/>
      <c r="L29"/>
      <c r="M29"/>
      <c r="N29"/>
    </row>
    <row r="30" spans="2:14" ht="15" customHeight="1" x14ac:dyDescent="0.2">
      <c r="B30" s="132"/>
      <c r="C30" s="200">
        <v>4300</v>
      </c>
      <c r="D30" s="76" t="s">
        <v>18</v>
      </c>
      <c r="E30" s="224">
        <v>42932.793020129997</v>
      </c>
      <c r="F30" s="224" t="s">
        <v>67</v>
      </c>
      <c r="G30" s="224" t="s">
        <v>67</v>
      </c>
      <c r="H30" s="224">
        <v>42932.793020129997</v>
      </c>
      <c r="J30"/>
      <c r="K30"/>
      <c r="L30"/>
      <c r="M30"/>
      <c r="N30"/>
    </row>
    <row r="31" spans="2:14" ht="15" customHeight="1" x14ac:dyDescent="0.2">
      <c r="B31" s="195"/>
      <c r="C31" s="200">
        <v>4400</v>
      </c>
      <c r="D31" s="202" t="s">
        <v>102</v>
      </c>
      <c r="E31" s="224">
        <v>6611.4719778199997</v>
      </c>
      <c r="F31" s="224">
        <v>26145.473602988</v>
      </c>
      <c r="G31" s="224">
        <v>21707.0918961473</v>
      </c>
      <c r="H31" s="224">
        <v>54464.037476955302</v>
      </c>
      <c r="J31"/>
      <c r="K31"/>
      <c r="L31"/>
      <c r="M31"/>
      <c r="N31"/>
    </row>
    <row r="32" spans="2:14" ht="15" customHeight="1" x14ac:dyDescent="0.2">
      <c r="B32" s="195"/>
      <c r="C32" s="200">
        <v>4500</v>
      </c>
      <c r="D32" s="202" t="s">
        <v>217</v>
      </c>
      <c r="E32" s="224">
        <v>11748.628432079999</v>
      </c>
      <c r="F32" s="224" t="s">
        <v>67</v>
      </c>
      <c r="G32" s="224" t="s">
        <v>67</v>
      </c>
      <c r="H32" s="224">
        <v>11748.628432079999</v>
      </c>
      <c r="J32"/>
      <c r="K32"/>
      <c r="L32"/>
      <c r="M32"/>
      <c r="N32"/>
    </row>
    <row r="33" spans="2:14" ht="15" customHeight="1" x14ac:dyDescent="0.2">
      <c r="C33" s="200">
        <v>4600</v>
      </c>
      <c r="D33" s="202" t="s">
        <v>113</v>
      </c>
      <c r="E33" s="224">
        <v>13476.212326729999</v>
      </c>
      <c r="F33" s="224" t="s">
        <v>67</v>
      </c>
      <c r="G33" s="224" t="s">
        <v>67</v>
      </c>
      <c r="H33" s="224">
        <v>13476.212326729999</v>
      </c>
      <c r="J33"/>
      <c r="K33"/>
      <c r="L33"/>
      <c r="M33"/>
      <c r="N33"/>
    </row>
    <row r="34" spans="2:14" ht="12.75" x14ac:dyDescent="0.2">
      <c r="B34" s="133">
        <v>5000</v>
      </c>
      <c r="C34" s="133"/>
      <c r="D34" s="83" t="s">
        <v>91</v>
      </c>
      <c r="E34" s="135">
        <v>40911.056323239995</v>
      </c>
      <c r="F34" s="135" t="s">
        <v>67</v>
      </c>
      <c r="G34" s="135" t="s">
        <v>67</v>
      </c>
      <c r="H34" s="135">
        <v>40911.056323239995</v>
      </c>
      <c r="I34" s="139"/>
      <c r="J34"/>
      <c r="K34"/>
      <c r="L34"/>
      <c r="M34"/>
      <c r="N34"/>
    </row>
    <row r="35" spans="2:14" ht="15" customHeight="1" x14ac:dyDescent="0.2">
      <c r="B35" s="195"/>
      <c r="C35" s="143">
        <v>5100</v>
      </c>
      <c r="D35" s="69" t="s">
        <v>124</v>
      </c>
      <c r="E35" s="224">
        <v>-33.976383839999997</v>
      </c>
      <c r="F35" s="224" t="s">
        <v>67</v>
      </c>
      <c r="G35" s="224" t="s">
        <v>67</v>
      </c>
      <c r="H35" s="224">
        <v>-33.976383839999997</v>
      </c>
      <c r="I35" s="132"/>
      <c r="J35"/>
      <c r="K35"/>
      <c r="L35"/>
      <c r="M35"/>
      <c r="N35"/>
    </row>
    <row r="36" spans="2:14" ht="15" customHeight="1" x14ac:dyDescent="0.2">
      <c r="B36" s="195"/>
      <c r="C36" s="143">
        <v>5200</v>
      </c>
      <c r="D36" s="69" t="s">
        <v>69</v>
      </c>
      <c r="E36" s="224">
        <v>40945.032707079998</v>
      </c>
      <c r="F36" s="224" t="s">
        <v>67</v>
      </c>
      <c r="G36" s="224" t="s">
        <v>67</v>
      </c>
      <c r="H36" s="224">
        <v>40945.032707079998</v>
      </c>
      <c r="I36" s="132"/>
      <c r="J36"/>
      <c r="K36"/>
      <c r="L36"/>
      <c r="M36"/>
      <c r="N36"/>
    </row>
    <row r="37" spans="2:14" ht="13.5" thickBot="1" x14ac:dyDescent="0.25">
      <c r="B37" s="209">
        <v>9000</v>
      </c>
      <c r="C37" s="304">
        <v>9000</v>
      </c>
      <c r="D37" s="210" t="s">
        <v>17</v>
      </c>
      <c r="E37" s="306">
        <v>26.389966710000003</v>
      </c>
      <c r="F37" s="310" t="s">
        <v>67</v>
      </c>
      <c r="G37" s="310" t="s">
        <v>67</v>
      </c>
      <c r="H37" s="306">
        <v>26.389966710000003</v>
      </c>
      <c r="J37"/>
      <c r="K37"/>
      <c r="L37"/>
      <c r="M37"/>
      <c r="N37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1:U42"/>
  <sheetViews>
    <sheetView showGridLines="0" workbookViewId="0">
      <selection activeCell="I18" sqref="I18"/>
    </sheetView>
  </sheetViews>
  <sheetFormatPr defaultColWidth="11.42578125" defaultRowHeight="11.25" x14ac:dyDescent="0.2"/>
  <cols>
    <col min="1" max="1" width="4" style="64" customWidth="1"/>
    <col min="2" max="2" width="4.42578125" style="117" customWidth="1"/>
    <col min="3" max="3" width="7" style="117" customWidth="1"/>
    <col min="4" max="4" width="36" style="64" customWidth="1"/>
    <col min="5" max="8" width="10" style="64" customWidth="1"/>
    <col min="9" max="9" width="11.42578125" style="64"/>
    <col min="10" max="10" width="13.140625" style="64" customWidth="1"/>
    <col min="11" max="16384" width="11.42578125" style="64"/>
  </cols>
  <sheetData>
    <row r="1" spans="2:21" ht="12.75" x14ac:dyDescent="0.2">
      <c r="D1"/>
    </row>
    <row r="2" spans="2:21" s="66" customFormat="1" x14ac:dyDescent="0.2">
      <c r="B2" s="550" t="s">
        <v>85</v>
      </c>
      <c r="C2" s="550"/>
      <c r="D2" s="550"/>
      <c r="E2" s="550"/>
      <c r="F2" s="550"/>
      <c r="G2" s="550"/>
      <c r="H2" s="550"/>
    </row>
    <row r="3" spans="2:21" s="66" customFormat="1" ht="14.25" customHeight="1" x14ac:dyDescent="0.2">
      <c r="B3" s="549" t="s">
        <v>305</v>
      </c>
      <c r="C3" s="549"/>
      <c r="D3" s="549"/>
      <c r="E3" s="549"/>
      <c r="F3" s="549"/>
      <c r="G3" s="549"/>
      <c r="H3" s="549"/>
      <c r="J3"/>
    </row>
    <row r="4" spans="2:21" s="66" customFormat="1" ht="12.75" x14ac:dyDescent="0.2">
      <c r="B4" s="119"/>
      <c r="C4" s="119"/>
      <c r="D4" s="120"/>
      <c r="E4" s="189"/>
      <c r="F4" s="189"/>
      <c r="G4" s="189"/>
      <c r="H4" s="307" t="s">
        <v>60</v>
      </c>
      <c r="I4" s="70"/>
      <c r="J4"/>
    </row>
    <row r="5" spans="2:21" s="66" customFormat="1" ht="13.5" customHeight="1" x14ac:dyDescent="0.2">
      <c r="B5" s="551" t="s">
        <v>19</v>
      </c>
      <c r="C5" s="551"/>
      <c r="D5" s="551" t="s">
        <v>96</v>
      </c>
      <c r="E5" s="566" t="s">
        <v>94</v>
      </c>
      <c r="F5" s="566"/>
      <c r="G5" s="566"/>
      <c r="H5" s="551" t="s">
        <v>95</v>
      </c>
      <c r="J5"/>
    </row>
    <row r="6" spans="2:21" s="66" customFormat="1" ht="17.25" customHeight="1" x14ac:dyDescent="0.2">
      <c r="B6" s="552"/>
      <c r="C6" s="552"/>
      <c r="D6" s="552"/>
      <c r="E6" s="309" t="s">
        <v>116</v>
      </c>
      <c r="F6" s="309" t="s">
        <v>117</v>
      </c>
      <c r="G6" s="309" t="s">
        <v>118</v>
      </c>
      <c r="H6" s="552"/>
      <c r="I6" s="77"/>
      <c r="J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2:21" ht="18.75" customHeight="1" x14ac:dyDescent="0.2">
      <c r="B7" s="193">
        <v>0</v>
      </c>
      <c r="C7" s="193"/>
      <c r="D7" s="193" t="s">
        <v>22</v>
      </c>
      <c r="E7" s="220">
        <v>0.22251025930759114</v>
      </c>
      <c r="F7" s="220">
        <v>8.6693109595653239E-2</v>
      </c>
      <c r="G7" s="220">
        <v>2.2672206943131292E-2</v>
      </c>
      <c r="H7" s="220">
        <v>0.33187557584637567</v>
      </c>
      <c r="I7" s="136"/>
      <c r="J7" s="136"/>
      <c r="K7" s="136"/>
      <c r="L7" s="136"/>
      <c r="M7" s="136"/>
    </row>
    <row r="8" spans="2:21" s="161" customFormat="1" ht="16.5" customHeight="1" x14ac:dyDescent="0.2">
      <c r="B8" s="133">
        <v>1000</v>
      </c>
      <c r="C8" s="133"/>
      <c r="D8" s="83" t="s">
        <v>2</v>
      </c>
      <c r="E8" s="84">
        <v>7.4513581370297843E-2</v>
      </c>
      <c r="F8" s="84" t="s">
        <v>67</v>
      </c>
      <c r="G8" s="84" t="s">
        <v>67</v>
      </c>
      <c r="H8" s="84">
        <v>7.4513581370297843E-2</v>
      </c>
      <c r="I8" s="136"/>
      <c r="J8" s="136"/>
      <c r="K8" s="136"/>
      <c r="L8" s="136"/>
      <c r="M8" s="136"/>
    </row>
    <row r="9" spans="2:21" ht="15" customHeight="1" x14ac:dyDescent="0.2">
      <c r="C9" s="196">
        <v>1100</v>
      </c>
      <c r="D9" s="197" t="s">
        <v>3</v>
      </c>
      <c r="E9" s="53">
        <v>3.0946362017132325E-2</v>
      </c>
      <c r="F9" s="53" t="s">
        <v>67</v>
      </c>
      <c r="G9" s="53" t="s">
        <v>67</v>
      </c>
      <c r="H9" s="53">
        <v>3.0946362017132325E-2</v>
      </c>
      <c r="I9" s="136"/>
      <c r="J9" s="136"/>
      <c r="K9" s="136"/>
      <c r="L9" s="136"/>
      <c r="M9" s="136"/>
    </row>
    <row r="10" spans="2:21" ht="15" customHeight="1" x14ac:dyDescent="0.2">
      <c r="C10" s="196">
        <v>1200</v>
      </c>
      <c r="D10" s="69" t="s">
        <v>4</v>
      </c>
      <c r="E10" s="53">
        <v>2.8594014393491129E-2</v>
      </c>
      <c r="F10" s="53" t="s">
        <v>67</v>
      </c>
      <c r="G10" s="53" t="s">
        <v>67</v>
      </c>
      <c r="H10" s="53">
        <v>2.8594014393491129E-2</v>
      </c>
      <c r="I10" s="136"/>
      <c r="J10" s="136"/>
      <c r="K10" s="136"/>
      <c r="L10" s="136"/>
      <c r="M10" s="136"/>
    </row>
    <row r="11" spans="2:21" ht="15" customHeight="1" x14ac:dyDescent="0.2">
      <c r="C11" s="196">
        <v>1900</v>
      </c>
      <c r="D11" s="69" t="s">
        <v>132</v>
      </c>
      <c r="E11" s="53">
        <v>1.4973204959674387E-2</v>
      </c>
      <c r="F11" s="53" t="s">
        <v>67</v>
      </c>
      <c r="G11" s="53" t="s">
        <v>67</v>
      </c>
      <c r="H11" s="53">
        <v>1.4973204959674387E-2</v>
      </c>
      <c r="I11" s="136"/>
      <c r="J11" s="136"/>
      <c r="K11" s="136"/>
      <c r="L11" s="136"/>
      <c r="M11" s="136"/>
    </row>
    <row r="12" spans="2:21" s="161" customFormat="1" ht="16.5" customHeight="1" x14ac:dyDescent="0.2">
      <c r="B12" s="133">
        <v>2000</v>
      </c>
      <c r="C12" s="133"/>
      <c r="D12" s="83" t="s">
        <v>6</v>
      </c>
      <c r="E12" s="84">
        <v>8.4547573975819815E-2</v>
      </c>
      <c r="F12" s="84">
        <v>5.4168305967482108E-3</v>
      </c>
      <c r="G12" s="84">
        <v>2.0728910053575715E-3</v>
      </c>
      <c r="H12" s="84">
        <v>9.2037295577925587E-2</v>
      </c>
      <c r="I12" s="136"/>
      <c r="J12" s="136"/>
      <c r="K12" s="136"/>
      <c r="L12" s="136"/>
      <c r="M12" s="136"/>
    </row>
    <row r="13" spans="2:21" ht="15" customHeight="1" x14ac:dyDescent="0.2">
      <c r="C13" s="196">
        <v>2100</v>
      </c>
      <c r="D13" s="69" t="s">
        <v>24</v>
      </c>
      <c r="E13" s="53">
        <v>5.8111835595469785E-2</v>
      </c>
      <c r="F13" s="53">
        <v>5.4168305967482108E-3</v>
      </c>
      <c r="G13" s="53">
        <v>2.0728910053575715E-3</v>
      </c>
      <c r="H13" s="53">
        <v>6.5601557197575572E-2</v>
      </c>
      <c r="I13" s="136"/>
      <c r="J13" s="136"/>
      <c r="K13" s="136"/>
      <c r="L13" s="136"/>
      <c r="M13" s="136"/>
    </row>
    <row r="14" spans="2:21" ht="15" customHeight="1" x14ac:dyDescent="0.2">
      <c r="C14" s="143">
        <v>2110</v>
      </c>
      <c r="D14" s="69" t="s">
        <v>62</v>
      </c>
      <c r="E14" s="53">
        <v>4.0015873854390357E-2</v>
      </c>
      <c r="F14" s="53">
        <v>3.6177698726784393E-3</v>
      </c>
      <c r="G14" s="53">
        <v>1.384433663668683E-3</v>
      </c>
      <c r="H14" s="198">
        <v>4.5018077390737474E-2</v>
      </c>
      <c r="I14" s="136"/>
      <c r="J14" s="136"/>
      <c r="K14" s="136"/>
      <c r="L14" s="136"/>
      <c r="M14" s="136"/>
    </row>
    <row r="15" spans="2:21" ht="15" customHeight="1" x14ac:dyDescent="0.2">
      <c r="C15" s="143">
        <v>2120</v>
      </c>
      <c r="D15" s="69" t="s">
        <v>63</v>
      </c>
      <c r="E15" s="53">
        <v>1.8095961741079428E-2</v>
      </c>
      <c r="F15" s="53">
        <v>1.7990607240697713E-3</v>
      </c>
      <c r="G15" s="53">
        <v>6.884573416888884E-4</v>
      </c>
      <c r="H15" s="198">
        <v>2.0583479806838088E-2</v>
      </c>
      <c r="I15" s="136"/>
      <c r="J15" s="136"/>
      <c r="K15" s="136"/>
      <c r="L15" s="136"/>
      <c r="M15" s="136"/>
    </row>
    <row r="16" spans="2:21" ht="15" customHeight="1" x14ac:dyDescent="0.2">
      <c r="C16" s="196">
        <v>2200</v>
      </c>
      <c r="D16" s="69" t="s">
        <v>7</v>
      </c>
      <c r="E16" s="53">
        <v>1.8466021636709538E-2</v>
      </c>
      <c r="F16" s="53" t="s">
        <v>67</v>
      </c>
      <c r="G16" s="53" t="s">
        <v>67</v>
      </c>
      <c r="H16" s="198">
        <v>1.8466021636709538E-2</v>
      </c>
      <c r="I16" s="136"/>
      <c r="J16" s="136"/>
      <c r="K16" s="136"/>
      <c r="L16" s="136"/>
      <c r="M16" s="136"/>
    </row>
    <row r="17" spans="2:13" ht="15" customHeight="1" x14ac:dyDescent="0.2">
      <c r="C17" s="196">
        <v>2900</v>
      </c>
      <c r="D17" s="69" t="s">
        <v>5</v>
      </c>
      <c r="E17" s="53">
        <v>7.9697167436404894E-3</v>
      </c>
      <c r="F17" s="53" t="s">
        <v>67</v>
      </c>
      <c r="G17" s="53" t="s">
        <v>67</v>
      </c>
      <c r="H17" s="198">
        <v>7.9697167436404894E-3</v>
      </c>
      <c r="I17" s="136"/>
      <c r="J17" s="136"/>
      <c r="K17" s="136"/>
      <c r="L17" s="136"/>
      <c r="M17" s="136"/>
    </row>
    <row r="18" spans="2:13" s="161" customFormat="1" ht="16.5" customHeight="1" x14ac:dyDescent="0.2">
      <c r="B18" s="133">
        <v>3000</v>
      </c>
      <c r="C18" s="133"/>
      <c r="D18" s="83" t="s">
        <v>8</v>
      </c>
      <c r="E18" s="84">
        <v>2.2457699111855348E-4</v>
      </c>
      <c r="F18" s="84">
        <v>7.5567077089417484E-3</v>
      </c>
      <c r="G18" s="84">
        <v>8.2157283781139831E-3</v>
      </c>
      <c r="H18" s="84">
        <v>1.5997013078174284E-2</v>
      </c>
      <c r="I18" s="136"/>
      <c r="J18" s="136"/>
      <c r="K18" s="136"/>
      <c r="L18" s="136"/>
      <c r="M18" s="136"/>
    </row>
    <row r="19" spans="2:13" ht="15" customHeight="1" x14ac:dyDescent="0.2">
      <c r="C19" s="200">
        <v>3100</v>
      </c>
      <c r="D19" s="76" t="s">
        <v>61</v>
      </c>
      <c r="E19" s="53">
        <v>2.2457699111855348E-4</v>
      </c>
      <c r="F19" s="53" t="s">
        <v>67</v>
      </c>
      <c r="G19" s="53">
        <v>6.483922769287092E-3</v>
      </c>
      <c r="H19" s="53">
        <v>6.7084997604056453E-3</v>
      </c>
      <c r="I19" s="136"/>
      <c r="J19" s="136"/>
      <c r="K19" s="136"/>
      <c r="L19" s="136"/>
      <c r="M19" s="136"/>
    </row>
    <row r="20" spans="2:13" ht="15" customHeight="1" x14ac:dyDescent="0.2">
      <c r="C20" s="200">
        <v>3200</v>
      </c>
      <c r="D20" s="76" t="s">
        <v>9</v>
      </c>
      <c r="E20" s="53" t="s">
        <v>67</v>
      </c>
      <c r="F20" s="53">
        <v>6.3681609957053995E-3</v>
      </c>
      <c r="G20" s="53" t="s">
        <v>67</v>
      </c>
      <c r="H20" s="199">
        <v>6.3681609957053995E-3</v>
      </c>
      <c r="I20" s="136"/>
      <c r="J20" s="136"/>
      <c r="K20" s="136"/>
      <c r="L20" s="136"/>
      <c r="M20" s="136"/>
    </row>
    <row r="21" spans="2:13" ht="15" customHeight="1" x14ac:dyDescent="0.2">
      <c r="C21" s="200">
        <v>3300</v>
      </c>
      <c r="D21" s="76" t="s">
        <v>11</v>
      </c>
      <c r="E21" s="53" t="s">
        <v>67</v>
      </c>
      <c r="F21" s="53">
        <v>1.1885467132363484E-3</v>
      </c>
      <c r="G21" s="53">
        <v>1.7318056088268918E-3</v>
      </c>
      <c r="H21" s="199">
        <v>2.92035232206324E-3</v>
      </c>
      <c r="I21" s="136"/>
      <c r="J21" s="136"/>
      <c r="K21" s="136"/>
      <c r="L21" s="136"/>
      <c r="M21" s="136"/>
    </row>
    <row r="22" spans="2:13" s="161" customFormat="1" ht="16.5" customHeight="1" x14ac:dyDescent="0.2">
      <c r="B22" s="133">
        <v>4000</v>
      </c>
      <c r="C22" s="133"/>
      <c r="D22" s="83" t="s">
        <v>10</v>
      </c>
      <c r="E22" s="84">
        <v>5.7583371708478222E-2</v>
      </c>
      <c r="F22" s="84">
        <v>7.3719571289963273E-2</v>
      </c>
      <c r="G22" s="84">
        <v>1.2383587559659737E-2</v>
      </c>
      <c r="H22" s="84">
        <v>0.14368653055810124</v>
      </c>
      <c r="I22" s="136"/>
      <c r="J22" s="136"/>
      <c r="K22" s="136"/>
      <c r="L22" s="136"/>
      <c r="M22" s="136"/>
    </row>
    <row r="23" spans="2:13" ht="15" customHeight="1" x14ac:dyDescent="0.2">
      <c r="C23" s="200">
        <v>4100</v>
      </c>
      <c r="D23" s="76" t="s">
        <v>21</v>
      </c>
      <c r="E23" s="53">
        <v>4.4852904121661159E-2</v>
      </c>
      <c r="F23" s="53">
        <v>4.9905054838985351E-2</v>
      </c>
      <c r="G23" s="53">
        <v>9.3923634661320782E-3</v>
      </c>
      <c r="H23" s="53">
        <v>0.10415032242677859</v>
      </c>
      <c r="I23" s="136"/>
      <c r="J23" s="136"/>
      <c r="K23" s="136"/>
      <c r="L23" s="136"/>
      <c r="M23" s="136"/>
    </row>
    <row r="24" spans="2:13" ht="15" customHeight="1" x14ac:dyDescent="0.2">
      <c r="C24" s="200">
        <v>4200</v>
      </c>
      <c r="D24" s="76" t="s">
        <v>12</v>
      </c>
      <c r="E24" s="53">
        <v>2.4273301761889264E-3</v>
      </c>
      <c r="F24" s="53">
        <v>2.0211686051027862E-2</v>
      </c>
      <c r="G24" s="53" t="s">
        <v>67</v>
      </c>
      <c r="H24" s="53">
        <v>2.2639016227216788E-2</v>
      </c>
      <c r="I24" s="136"/>
      <c r="J24" s="136"/>
      <c r="K24" s="136"/>
      <c r="L24" s="136"/>
      <c r="M24" s="136"/>
    </row>
    <row r="25" spans="2:13" ht="15" customHeight="1" x14ac:dyDescent="0.2">
      <c r="C25" s="143">
        <v>4210</v>
      </c>
      <c r="D25" s="69" t="s">
        <v>13</v>
      </c>
      <c r="E25" s="53">
        <v>7.7710505647156944E-4</v>
      </c>
      <c r="F25" s="53" t="s">
        <v>67</v>
      </c>
      <c r="G25" s="53" t="s">
        <v>67</v>
      </c>
      <c r="H25" s="53">
        <v>7.7710505647156944E-4</v>
      </c>
      <c r="I25" s="136"/>
      <c r="J25" s="136"/>
      <c r="K25" s="136"/>
      <c r="L25" s="136"/>
      <c r="M25" s="136"/>
    </row>
    <row r="26" spans="2:13" ht="15" customHeight="1" x14ac:dyDescent="0.2">
      <c r="C26" s="143">
        <v>4220</v>
      </c>
      <c r="D26" s="69" t="s">
        <v>14</v>
      </c>
      <c r="E26" s="53">
        <v>5.0172035284085851E-4</v>
      </c>
      <c r="F26" s="53" t="s">
        <v>67</v>
      </c>
      <c r="G26" s="53" t="s">
        <v>67</v>
      </c>
      <c r="H26" s="53">
        <v>5.0172035284085851E-4</v>
      </c>
      <c r="I26" s="136"/>
      <c r="J26" s="136"/>
      <c r="K26" s="136"/>
      <c r="L26" s="136"/>
      <c r="M26" s="136"/>
    </row>
    <row r="27" spans="2:13" ht="15" customHeight="1" x14ac:dyDescent="0.2">
      <c r="C27" s="143">
        <v>4230</v>
      </c>
      <c r="D27" s="69" t="s">
        <v>15</v>
      </c>
      <c r="E27" s="53">
        <v>3.8248628317279248E-4</v>
      </c>
      <c r="F27" s="53">
        <v>1.2337859173381432E-2</v>
      </c>
      <c r="G27" s="53" t="s">
        <v>67</v>
      </c>
      <c r="H27" s="53">
        <v>1.2720345456554224E-2</v>
      </c>
      <c r="I27" s="136"/>
      <c r="J27" s="136"/>
      <c r="K27" s="136"/>
      <c r="L27" s="136"/>
      <c r="M27" s="136"/>
    </row>
    <row r="28" spans="2:13" ht="15" customHeight="1" x14ac:dyDescent="0.2">
      <c r="C28" s="143">
        <v>4240</v>
      </c>
      <c r="D28" s="69" t="s">
        <v>16</v>
      </c>
      <c r="E28" s="53" t="s">
        <v>67</v>
      </c>
      <c r="F28" s="53">
        <v>7.8738268776464317E-3</v>
      </c>
      <c r="G28" s="53" t="s">
        <v>67</v>
      </c>
      <c r="H28" s="53">
        <v>7.8738268776464317E-3</v>
      </c>
      <c r="I28" s="136"/>
      <c r="J28" s="136"/>
      <c r="K28" s="136"/>
      <c r="L28" s="136"/>
      <c r="M28" s="136"/>
    </row>
    <row r="29" spans="2:13" ht="15" customHeight="1" x14ac:dyDescent="0.2">
      <c r="C29" s="143">
        <v>4250</v>
      </c>
      <c r="D29" s="69" t="s">
        <v>20</v>
      </c>
      <c r="E29" s="53">
        <v>7.6601848370370592E-4</v>
      </c>
      <c r="F29" s="53" t="s">
        <v>67</v>
      </c>
      <c r="G29" s="53" t="s">
        <v>67</v>
      </c>
      <c r="H29" s="199">
        <v>7.6601848370370592E-4</v>
      </c>
      <c r="I29" s="136"/>
      <c r="J29" s="136"/>
      <c r="K29" s="136"/>
      <c r="L29" s="136"/>
      <c r="M29" s="136"/>
    </row>
    <row r="30" spans="2:13" s="132" customFormat="1" ht="15" customHeight="1" x14ac:dyDescent="0.2">
      <c r="C30" s="200">
        <v>4300</v>
      </c>
      <c r="D30" s="76" t="s">
        <v>18</v>
      </c>
      <c r="E30" s="53">
        <v>5.9161128307123421E-3</v>
      </c>
      <c r="F30" s="53" t="s">
        <v>67</v>
      </c>
      <c r="G30" s="53" t="s">
        <v>67</v>
      </c>
      <c r="H30" s="53">
        <v>5.9161128307123421E-3</v>
      </c>
      <c r="I30" s="136"/>
      <c r="J30" s="136"/>
      <c r="K30" s="136"/>
      <c r="L30" s="136"/>
      <c r="M30" s="136"/>
    </row>
    <row r="31" spans="2:13" s="132" customFormat="1" ht="15" customHeight="1" x14ac:dyDescent="0.2">
      <c r="C31" s="200">
        <v>4400</v>
      </c>
      <c r="D31" s="202" t="s">
        <v>102</v>
      </c>
      <c r="E31" s="53">
        <v>9.1105682734259649E-4</v>
      </c>
      <c r="F31" s="53">
        <v>3.6028303999500614E-3</v>
      </c>
      <c r="G31" s="53">
        <v>2.9912240935276589E-3</v>
      </c>
      <c r="H31" s="53">
        <v>7.5051113208203166E-3</v>
      </c>
      <c r="I31" s="136"/>
      <c r="J31" s="136"/>
      <c r="K31" s="136"/>
      <c r="L31" s="136"/>
      <c r="M31" s="136"/>
    </row>
    <row r="32" spans="2:13" s="132" customFormat="1" ht="15" customHeight="1" x14ac:dyDescent="0.2">
      <c r="C32" s="200">
        <v>4500</v>
      </c>
      <c r="D32" s="202" t="s">
        <v>217</v>
      </c>
      <c r="E32" s="53">
        <v>1.618953870010525E-3</v>
      </c>
      <c r="F32" s="53" t="s">
        <v>67</v>
      </c>
      <c r="G32" s="53" t="s">
        <v>67</v>
      </c>
      <c r="H32" s="53">
        <v>1.618953870010525E-3</v>
      </c>
      <c r="I32" s="136"/>
      <c r="J32" s="136"/>
      <c r="K32" s="136"/>
      <c r="L32" s="136"/>
      <c r="M32" s="136"/>
    </row>
    <row r="33" spans="2:14" ht="15" customHeight="1" x14ac:dyDescent="0.2">
      <c r="C33" s="200">
        <v>4600</v>
      </c>
      <c r="D33" s="202" t="s">
        <v>113</v>
      </c>
      <c r="E33" s="53">
        <v>1.8570138825626718E-3</v>
      </c>
      <c r="F33" s="53" t="s">
        <v>67</v>
      </c>
      <c r="G33" s="53" t="s">
        <v>67</v>
      </c>
      <c r="H33" s="53">
        <v>1.8570138825626718E-3</v>
      </c>
      <c r="I33" s="136"/>
      <c r="J33" s="136"/>
      <c r="K33" s="136"/>
      <c r="L33" s="136"/>
      <c r="M33" s="136"/>
      <c r="N33" s="216"/>
    </row>
    <row r="34" spans="2:14" s="132" customFormat="1" ht="16.5" customHeight="1" x14ac:dyDescent="0.2">
      <c r="B34" s="133">
        <v>5000</v>
      </c>
      <c r="C34" s="133"/>
      <c r="D34" s="83" t="s">
        <v>91</v>
      </c>
      <c r="E34" s="84">
        <v>5.6375187404749611E-3</v>
      </c>
      <c r="F34" s="84" t="s">
        <v>67</v>
      </c>
      <c r="G34" s="84" t="s">
        <v>67</v>
      </c>
      <c r="H34" s="84">
        <v>5.6375187404749611E-3</v>
      </c>
      <c r="I34" s="136"/>
      <c r="J34" s="136"/>
      <c r="K34" s="136"/>
      <c r="L34" s="136"/>
      <c r="M34" s="136"/>
    </row>
    <row r="35" spans="2:14" s="132" customFormat="1" ht="15" customHeight="1" x14ac:dyDescent="0.2">
      <c r="C35" s="143">
        <v>5100</v>
      </c>
      <c r="D35" s="69" t="s">
        <v>124</v>
      </c>
      <c r="E35" s="53">
        <v>-4.6819250795722589E-6</v>
      </c>
      <c r="F35" s="53" t="s">
        <v>67</v>
      </c>
      <c r="G35" s="53" t="s">
        <v>67</v>
      </c>
      <c r="H35" s="53">
        <v>-4.6819250795722589E-6</v>
      </c>
      <c r="I35" s="136"/>
      <c r="J35" s="136"/>
      <c r="K35" s="136"/>
      <c r="L35" s="136"/>
      <c r="M35" s="136"/>
    </row>
    <row r="36" spans="2:14" s="132" customFormat="1" ht="15" customHeight="1" x14ac:dyDescent="0.2">
      <c r="C36" s="143">
        <v>5200</v>
      </c>
      <c r="D36" s="69" t="s">
        <v>69</v>
      </c>
      <c r="E36" s="53">
        <v>5.6422006655545334E-3</v>
      </c>
      <c r="F36" s="53" t="s">
        <v>67</v>
      </c>
      <c r="G36" s="53" t="s">
        <v>67</v>
      </c>
      <c r="H36" s="53">
        <v>5.6422006655545334E-3</v>
      </c>
      <c r="I36" s="136"/>
      <c r="J36" s="136"/>
      <c r="K36" s="136"/>
      <c r="L36" s="136"/>
      <c r="M36" s="136"/>
    </row>
    <row r="37" spans="2:14" s="161" customFormat="1" ht="16.5" customHeight="1" x14ac:dyDescent="0.2">
      <c r="B37" s="203">
        <v>9000</v>
      </c>
      <c r="C37" s="203"/>
      <c r="D37" s="204" t="s">
        <v>17</v>
      </c>
      <c r="E37" s="312">
        <v>3.6365214017615727E-6</v>
      </c>
      <c r="F37" s="205" t="s">
        <v>67</v>
      </c>
      <c r="G37" s="205" t="s">
        <v>67</v>
      </c>
      <c r="H37" s="312">
        <v>3.6365214017615727E-6</v>
      </c>
      <c r="I37" s="136"/>
      <c r="J37" s="136"/>
      <c r="K37" s="136"/>
      <c r="L37" s="136"/>
      <c r="M37" s="136"/>
    </row>
    <row r="38" spans="2:14" ht="16.5" customHeight="1" x14ac:dyDescent="0.2">
      <c r="B38" s="128"/>
      <c r="C38" s="128"/>
      <c r="D38" s="54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2:14" x14ac:dyDescent="0.2">
      <c r="D39" s="313"/>
      <c r="E39" s="314"/>
      <c r="H39" s="216"/>
    </row>
    <row r="40" spans="2:14" x14ac:dyDescent="0.2">
      <c r="B40" s="176"/>
      <c r="C40" s="176"/>
      <c r="H40" s="216"/>
    </row>
    <row r="41" spans="2:14" ht="12.75" x14ac:dyDescent="0.2">
      <c r="H41" s="136"/>
    </row>
    <row r="42" spans="2:14" x14ac:dyDescent="0.2">
      <c r="H42" s="216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2:AO38"/>
  <sheetViews>
    <sheetView showGridLines="0" workbookViewId="0">
      <selection activeCell="AB11" sqref="AB11"/>
    </sheetView>
  </sheetViews>
  <sheetFormatPr defaultColWidth="11.42578125" defaultRowHeight="11.25" x14ac:dyDescent="0.2"/>
  <cols>
    <col min="1" max="1" width="3.140625" style="64" customWidth="1"/>
    <col min="2" max="2" width="4.42578125" style="117" customWidth="1"/>
    <col min="3" max="3" width="5.7109375" style="117" customWidth="1"/>
    <col min="4" max="4" width="29.7109375" style="64" customWidth="1"/>
    <col min="5" max="10" width="9.7109375" style="64" customWidth="1"/>
    <col min="11" max="13" width="9.7109375" style="132" customWidth="1"/>
    <col min="14" max="19" width="9.7109375" style="64" customWidth="1"/>
    <col min="20" max="22" width="9.7109375" style="132" customWidth="1"/>
    <col min="23" max="23" width="7" style="132" customWidth="1"/>
    <col min="24" max="41" width="4.42578125" style="64" bestFit="1" customWidth="1"/>
    <col min="42" max="16384" width="11.42578125" style="64"/>
  </cols>
  <sheetData>
    <row r="2" spans="2:41" s="66" customFormat="1" ht="12.75" x14ac:dyDescent="0.2">
      <c r="B2" s="567" t="s">
        <v>87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2:41" s="66" customFormat="1" ht="12.75" x14ac:dyDescent="0.2">
      <c r="B3" s="568" t="s">
        <v>322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2:41" s="66" customFormat="1" ht="12.75" x14ac:dyDescent="0.2">
      <c r="B4" s="119"/>
      <c r="C4" s="119"/>
      <c r="D4" s="120"/>
      <c r="E4" s="308"/>
      <c r="F4" s="308"/>
      <c r="G4" s="308"/>
      <c r="H4" s="308"/>
      <c r="I4" s="308"/>
      <c r="J4" s="308"/>
      <c r="K4" s="308"/>
      <c r="L4" s="207"/>
      <c r="N4" s="331"/>
      <c r="P4" s="331"/>
      <c r="Q4" s="207"/>
      <c r="S4" s="331"/>
      <c r="V4" s="331" t="s">
        <v>1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2:41" s="66" customFormat="1" ht="17.25" customHeight="1" x14ac:dyDescent="0.2">
      <c r="B5" s="124" t="s">
        <v>19</v>
      </c>
      <c r="C5" s="124"/>
      <c r="D5" s="123" t="s">
        <v>96</v>
      </c>
      <c r="E5" s="492">
        <v>2002</v>
      </c>
      <c r="F5" s="492">
        <v>2003</v>
      </c>
      <c r="G5" s="492">
        <v>2004</v>
      </c>
      <c r="H5" s="492">
        <v>2005</v>
      </c>
      <c r="I5" s="492">
        <v>2006</v>
      </c>
      <c r="J5" s="192">
        <v>2007</v>
      </c>
      <c r="K5" s="192">
        <v>2008</v>
      </c>
      <c r="L5" s="192">
        <v>2009</v>
      </c>
      <c r="M5" s="192">
        <v>2010</v>
      </c>
      <c r="N5" s="327">
        <v>2011</v>
      </c>
      <c r="O5" s="327">
        <v>2012</v>
      </c>
      <c r="P5" s="327">
        <v>2013</v>
      </c>
      <c r="Q5" s="327">
        <v>2014</v>
      </c>
      <c r="R5" s="327">
        <v>2015</v>
      </c>
      <c r="S5" s="327">
        <v>2016</v>
      </c>
      <c r="T5" s="363">
        <v>2017</v>
      </c>
      <c r="U5" s="469">
        <v>2018</v>
      </c>
      <c r="V5" s="417">
        <v>2019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2:41" ht="19.5" customHeight="1" x14ac:dyDescent="0.2">
      <c r="B6" s="193">
        <f>INC00!B7</f>
        <v>0</v>
      </c>
      <c r="C6" s="193"/>
      <c r="D6" s="193" t="str">
        <f>INC00!D7</f>
        <v>Total da Receita Tributária</v>
      </c>
      <c r="E6" s="315">
        <v>477725.64373059606</v>
      </c>
      <c r="F6" s="315">
        <v>539229.73759129422</v>
      </c>
      <c r="G6" s="315">
        <v>633391.20372472308</v>
      </c>
      <c r="H6" s="315">
        <v>727944.25514386676</v>
      </c>
      <c r="I6" s="315">
        <v>802036.0370714888</v>
      </c>
      <c r="J6" s="315">
        <v>915110.20698455407</v>
      </c>
      <c r="K6" s="315">
        <v>1041894.0473415748</v>
      </c>
      <c r="L6" s="315">
        <v>1068717.0836593178</v>
      </c>
      <c r="M6" s="315">
        <v>1263144.541270592</v>
      </c>
      <c r="N6" s="315">
        <v>1459329.5803882647</v>
      </c>
      <c r="O6" s="315">
        <v>1570401.529742064</v>
      </c>
      <c r="P6" s="315">
        <v>1735340.4025192577</v>
      </c>
      <c r="Q6" s="315">
        <v>1840300.7862422881</v>
      </c>
      <c r="R6" s="315">
        <v>1924636.1510713357</v>
      </c>
      <c r="S6" s="315">
        <v>2022237.3176554211</v>
      </c>
      <c r="T6" s="315">
        <v>2128612.8381497511</v>
      </c>
      <c r="U6" s="315">
        <v>2291407.0816045073</v>
      </c>
      <c r="V6" s="315">
        <v>2408396.4951245356</v>
      </c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2:41" ht="16.5" customHeight="1" x14ac:dyDescent="0.2">
      <c r="B7" s="133">
        <f>INC00!B8</f>
        <v>1000</v>
      </c>
      <c r="C7" s="133">
        <f>INC00!C8</f>
        <v>0</v>
      </c>
      <c r="D7" s="83" t="str">
        <f>INC00!D8</f>
        <v>Tributos sobre a Renda</v>
      </c>
      <c r="E7" s="135">
        <v>97010.592049469997</v>
      </c>
      <c r="F7" s="135">
        <v>108198.44942806</v>
      </c>
      <c r="G7" s="135">
        <v>121221.26284697009</v>
      </c>
      <c r="H7" s="135">
        <v>150627.72329088999</v>
      </c>
      <c r="I7" s="135">
        <v>163892.23773474991</v>
      </c>
      <c r="J7" s="135">
        <v>194945.05817017006</v>
      </c>
      <c r="K7" s="135">
        <v>236895.04878365993</v>
      </c>
      <c r="L7" s="135">
        <v>236898.70525899393</v>
      </c>
      <c r="M7" s="135">
        <v>261885.07490800682</v>
      </c>
      <c r="N7" s="135">
        <v>317717.85465666023</v>
      </c>
      <c r="O7" s="135">
        <v>325228.64379933989</v>
      </c>
      <c r="P7" s="135">
        <v>364615.61446038994</v>
      </c>
      <c r="Q7" s="135">
        <v>386613.07821233</v>
      </c>
      <c r="R7" s="135">
        <v>406414.63888816989</v>
      </c>
      <c r="S7" s="135">
        <v>457381.60396191</v>
      </c>
      <c r="T7" s="135">
        <v>462886.33492133807</v>
      </c>
      <c r="U7" s="135">
        <v>495355.23353353131</v>
      </c>
      <c r="V7" s="135">
        <v>540739.54599923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2:41" ht="15" customHeight="1" x14ac:dyDescent="0.2">
      <c r="B8" s="195"/>
      <c r="C8" s="196">
        <f>INC00!C9</f>
        <v>1100</v>
      </c>
      <c r="D8" s="197" t="str">
        <f>INC00!D9</f>
        <v xml:space="preserve">    Pessoa Física</v>
      </c>
      <c r="E8" s="223">
        <v>28577.145734461596</v>
      </c>
      <c r="F8" s="223">
        <v>34614.632492971199</v>
      </c>
      <c r="G8" s="223">
        <v>40841.5858718991</v>
      </c>
      <c r="H8" s="223">
        <v>48330.086787228705</v>
      </c>
      <c r="I8" s="223">
        <v>52663.0960952963</v>
      </c>
      <c r="J8" s="223">
        <v>62227.353938284403</v>
      </c>
      <c r="K8" s="223">
        <v>75840.073988210599</v>
      </c>
      <c r="L8" s="223">
        <v>76461.601181609585</v>
      </c>
      <c r="M8" s="223">
        <v>90975.018171921998</v>
      </c>
      <c r="N8" s="223">
        <v>107755.29579213769</v>
      </c>
      <c r="O8" s="223">
        <v>120107.74187115479</v>
      </c>
      <c r="P8" s="223">
        <v>130073.0809739555</v>
      </c>
      <c r="Q8" s="223">
        <v>145188.98659194799</v>
      </c>
      <c r="R8" s="223">
        <v>154161.0980611619</v>
      </c>
      <c r="S8" s="223">
        <v>166087.5424601</v>
      </c>
      <c r="T8" s="223">
        <v>181950.49280794812</v>
      </c>
      <c r="U8" s="223">
        <v>200875.96348002131</v>
      </c>
      <c r="V8" s="223">
        <v>224575.45912754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2:41" ht="15" customHeight="1" x14ac:dyDescent="0.2">
      <c r="B9" s="195"/>
      <c r="C9" s="196">
        <f>INC00!C10</f>
        <v>1200</v>
      </c>
      <c r="D9" s="69" t="str">
        <f>INC00!D10</f>
        <v xml:space="preserve">    Pessoa Jurídica</v>
      </c>
      <c r="E9" s="223">
        <v>43964.936922749999</v>
      </c>
      <c r="F9" s="223">
        <v>46512.224706640001</v>
      </c>
      <c r="G9" s="223">
        <v>54563.650001800001</v>
      </c>
      <c r="H9" s="223">
        <v>72455.323210069997</v>
      </c>
      <c r="I9" s="223">
        <v>78594.672963079996</v>
      </c>
      <c r="J9" s="223">
        <v>99061.613981779999</v>
      </c>
      <c r="K9" s="223">
        <v>120478.55392787</v>
      </c>
      <c r="L9" s="223">
        <v>120766.9897026195</v>
      </c>
      <c r="M9" s="223">
        <v>128254.50882640282</v>
      </c>
      <c r="N9" s="223">
        <v>153651.9886240745</v>
      </c>
      <c r="O9" s="223">
        <v>148423.44561823999</v>
      </c>
      <c r="P9" s="223">
        <v>171002.9364602</v>
      </c>
      <c r="Q9" s="223">
        <v>171351.79268439999</v>
      </c>
      <c r="R9" s="223">
        <v>164057.05798787999</v>
      </c>
      <c r="S9" s="223">
        <v>197940.65881798</v>
      </c>
      <c r="T9" s="223">
        <v>184501.37677731999</v>
      </c>
      <c r="U9" s="223">
        <v>194813.65125457</v>
      </c>
      <c r="V9" s="223">
        <v>207504.64649650001</v>
      </c>
      <c r="X9"/>
      <c r="Y9"/>
      <c r="Z9"/>
      <c r="AA9"/>
      <c r="AB9"/>
    </row>
    <row r="10" spans="2:41" ht="15" customHeight="1" x14ac:dyDescent="0.2">
      <c r="B10" s="195"/>
      <c r="C10" s="196">
        <f>INC00!C11</f>
        <v>1900</v>
      </c>
      <c r="D10" s="69" t="str">
        <f>INC00!D11</f>
        <v xml:space="preserve">    Retenções não Alocáveis</v>
      </c>
      <c r="E10" s="223">
        <v>24468.509392258413</v>
      </c>
      <c r="F10" s="223">
        <v>27071.592228448797</v>
      </c>
      <c r="G10" s="223">
        <v>25816.026973270989</v>
      </c>
      <c r="H10" s="223">
        <v>29842.313293591302</v>
      </c>
      <c r="I10" s="223">
        <v>32634.468676373639</v>
      </c>
      <c r="J10" s="223">
        <v>33656.09025010567</v>
      </c>
      <c r="K10" s="223">
        <v>40576.420867579342</v>
      </c>
      <c r="L10" s="223">
        <v>39670.114374764838</v>
      </c>
      <c r="M10" s="223">
        <v>42655.54790968202</v>
      </c>
      <c r="N10" s="223">
        <v>56310.570240448054</v>
      </c>
      <c r="O10" s="223">
        <v>56697.456309945119</v>
      </c>
      <c r="P10" s="223">
        <v>63539.597026234413</v>
      </c>
      <c r="Q10" s="223">
        <v>70072.298935982049</v>
      </c>
      <c r="R10" s="223">
        <v>88196.482839127988</v>
      </c>
      <c r="S10" s="223">
        <v>93353.402683830005</v>
      </c>
      <c r="T10" s="223">
        <v>96434.465336070003</v>
      </c>
      <c r="U10" s="223">
        <v>99665.618798940006</v>
      </c>
      <c r="V10" s="223">
        <v>108659.44037519001</v>
      </c>
      <c r="X10"/>
      <c r="Y10"/>
      <c r="Z10"/>
      <c r="AA10"/>
      <c r="AB10"/>
    </row>
    <row r="11" spans="2:41" ht="16.5" customHeight="1" x14ac:dyDescent="0.2">
      <c r="B11" s="133">
        <f>INC00!B12</f>
        <v>2000</v>
      </c>
      <c r="C11" s="133"/>
      <c r="D11" s="83" t="str">
        <f>INC00!D12</f>
        <v>Tributos sobre a Folha de Salários</v>
      </c>
      <c r="E11" s="135">
        <v>116840.03362979997</v>
      </c>
      <c r="F11" s="135">
        <v>132570.00445086998</v>
      </c>
      <c r="G11" s="135">
        <v>157122.25385819984</v>
      </c>
      <c r="H11" s="135">
        <v>181725.79808671991</v>
      </c>
      <c r="I11" s="135">
        <v>205691.42171133001</v>
      </c>
      <c r="J11" s="135">
        <v>232588.72233274003</v>
      </c>
      <c r="K11" s="135">
        <v>264979.70856726001</v>
      </c>
      <c r="L11" s="135">
        <v>296331.69776333414</v>
      </c>
      <c r="M11" s="135">
        <v>347907.12121822353</v>
      </c>
      <c r="N11" s="135">
        <v>395667.5642912921</v>
      </c>
      <c r="O11" s="135">
        <v>439646.60701987997</v>
      </c>
      <c r="P11" s="135">
        <v>475256.60673763411</v>
      </c>
      <c r="Q11" s="135">
        <v>509856.3472224914</v>
      </c>
      <c r="R11" s="135">
        <v>533070.62134299125</v>
      </c>
      <c r="S11" s="135">
        <v>562152.83008984989</v>
      </c>
      <c r="T11" s="135">
        <v>589308.85866039002</v>
      </c>
      <c r="U11" s="135">
        <v>626446.83855667501</v>
      </c>
      <c r="V11" s="135">
        <v>667907.84324913321</v>
      </c>
      <c r="X11"/>
      <c r="Y11"/>
      <c r="Z11"/>
      <c r="AA11"/>
      <c r="AB11"/>
    </row>
    <row r="12" spans="2:41" ht="15" customHeight="1" x14ac:dyDescent="0.2">
      <c r="B12" s="195"/>
      <c r="C12" s="196">
        <f>INC00!C13</f>
        <v>2100</v>
      </c>
      <c r="D12" s="69" t="str">
        <f>INC00!D13</f>
        <v xml:space="preserve">    Previdência Social</v>
      </c>
      <c r="E12" s="223">
        <v>84217.654112120013</v>
      </c>
      <c r="F12" s="223">
        <v>95151.335120830001</v>
      </c>
      <c r="G12" s="223">
        <v>114761.13973919002</v>
      </c>
      <c r="H12" s="223">
        <v>132781.30685111001</v>
      </c>
      <c r="I12" s="223">
        <v>149527.35149962001</v>
      </c>
      <c r="J12" s="223">
        <v>170318.72229540002</v>
      </c>
      <c r="K12" s="223">
        <v>191920.06900775997</v>
      </c>
      <c r="L12" s="223">
        <v>214774.89604568999</v>
      </c>
      <c r="M12" s="223">
        <v>251525.26271071</v>
      </c>
      <c r="N12" s="223">
        <v>287284.31209082995</v>
      </c>
      <c r="O12" s="223">
        <v>315478.2938782</v>
      </c>
      <c r="P12" s="223">
        <v>334685.87748259003</v>
      </c>
      <c r="Q12" s="223">
        <v>354200.67528498993</v>
      </c>
      <c r="R12" s="223">
        <v>365425.58847061999</v>
      </c>
      <c r="S12" s="223">
        <v>387178.70921684994</v>
      </c>
      <c r="T12" s="223">
        <v>407779.50558709004</v>
      </c>
      <c r="U12" s="223">
        <v>444583.94700223499</v>
      </c>
      <c r="V12" s="223">
        <v>476065.64606757322</v>
      </c>
      <c r="X12"/>
      <c r="Y12"/>
      <c r="Z12"/>
      <c r="AA12"/>
      <c r="AB12"/>
    </row>
    <row r="13" spans="2:41" ht="15" customHeight="1" x14ac:dyDescent="0.2">
      <c r="C13" s="143">
        <f>INC00!C14</f>
        <v>2110</v>
      </c>
      <c r="D13" s="69" t="str">
        <f>INC00!D14</f>
        <v xml:space="preserve">        Empregador</v>
      </c>
      <c r="E13" s="223">
        <v>58282.275672975549</v>
      </c>
      <c r="F13" s="223">
        <v>69663.082881852984</v>
      </c>
      <c r="G13" s="223">
        <v>83362.240230789874</v>
      </c>
      <c r="H13" s="223">
        <v>93710.817472893803</v>
      </c>
      <c r="I13" s="223">
        <v>103892.30640725739</v>
      </c>
      <c r="J13" s="223">
        <v>118332.37109104398</v>
      </c>
      <c r="K13" s="223">
        <v>132851.02385759744</v>
      </c>
      <c r="L13" s="223">
        <v>148099.35400195041</v>
      </c>
      <c r="M13" s="223">
        <v>176009.49719795623</v>
      </c>
      <c r="N13" s="223">
        <v>201872.20937103452</v>
      </c>
      <c r="O13" s="223">
        <v>220676.73915463401</v>
      </c>
      <c r="P13" s="223">
        <v>232477.30440896709</v>
      </c>
      <c r="Q13" s="223">
        <v>242671.9187195843</v>
      </c>
      <c r="R13" s="223">
        <v>250771.60319832581</v>
      </c>
      <c r="S13" s="223">
        <v>265209.53508782556</v>
      </c>
      <c r="T13" s="223">
        <v>279262.08588732948</v>
      </c>
      <c r="U13" s="223">
        <v>304613.23619110702</v>
      </c>
      <c r="V13" s="223">
        <v>326692.85628685495</v>
      </c>
      <c r="X13"/>
      <c r="Y13"/>
      <c r="Z13"/>
      <c r="AA13"/>
      <c r="AB13"/>
    </row>
    <row r="14" spans="2:41" ht="15" customHeight="1" x14ac:dyDescent="0.2">
      <c r="C14" s="143">
        <f>INC00!C15</f>
        <v>2120</v>
      </c>
      <c r="D14" s="69" t="str">
        <f>INC00!D15</f>
        <v xml:space="preserve">        Empregado</v>
      </c>
      <c r="E14" s="223">
        <v>25935.378439144468</v>
      </c>
      <c r="F14" s="223">
        <v>25488.252238977013</v>
      </c>
      <c r="G14" s="223">
        <v>31398.899508400147</v>
      </c>
      <c r="H14" s="223">
        <v>39070.489378216218</v>
      </c>
      <c r="I14" s="223">
        <v>45635.045092362619</v>
      </c>
      <c r="J14" s="223">
        <v>51986.351204356033</v>
      </c>
      <c r="K14" s="223">
        <v>59069.045150162528</v>
      </c>
      <c r="L14" s="223">
        <v>66675.542043739581</v>
      </c>
      <c r="M14" s="223">
        <v>75515.765512753787</v>
      </c>
      <c r="N14" s="223">
        <v>85412.102719795439</v>
      </c>
      <c r="O14" s="223">
        <v>94801.554723565976</v>
      </c>
      <c r="P14" s="223">
        <v>102208.57307362293</v>
      </c>
      <c r="Q14" s="223">
        <v>111528.75656540565</v>
      </c>
      <c r="R14" s="223">
        <v>114653.98527229417</v>
      </c>
      <c r="S14" s="223">
        <v>121969.17412902438</v>
      </c>
      <c r="T14" s="223">
        <v>128517.41969976056</v>
      </c>
      <c r="U14" s="223">
        <v>139970.710811128</v>
      </c>
      <c r="V14" s="223">
        <v>149372.78978071827</v>
      </c>
      <c r="X14"/>
      <c r="Y14"/>
      <c r="Z14"/>
      <c r="AA14"/>
      <c r="AB14"/>
    </row>
    <row r="15" spans="2:41" ht="15" customHeight="1" x14ac:dyDescent="0.2">
      <c r="B15" s="195"/>
      <c r="C15" s="196">
        <f>INC00!C16</f>
        <v>2200</v>
      </c>
      <c r="D15" s="69" t="str">
        <f>INC00!D16</f>
        <v xml:space="preserve">    Seguro Desemprego</v>
      </c>
      <c r="E15" s="223">
        <v>23847.752756090002</v>
      </c>
      <c r="F15" s="223">
        <v>26974.226242000001</v>
      </c>
      <c r="G15" s="223">
        <v>29821.351145100001</v>
      </c>
      <c r="H15" s="223">
        <v>35131.937707570003</v>
      </c>
      <c r="I15" s="223">
        <v>39336.728150559997</v>
      </c>
      <c r="J15" s="223">
        <v>43601.495788569999</v>
      </c>
      <c r="K15" s="223">
        <v>50517.60400598</v>
      </c>
      <c r="L15" s="223">
        <v>57183.492908040003</v>
      </c>
      <c r="M15" s="223">
        <v>64270.625875279999</v>
      </c>
      <c r="N15" s="223">
        <v>74978.801530669996</v>
      </c>
      <c r="O15" s="223">
        <v>85812.647514829994</v>
      </c>
      <c r="P15" s="223">
        <v>98044.565241239994</v>
      </c>
      <c r="Q15" s="223">
        <v>108781.71669630001</v>
      </c>
      <c r="R15" s="223">
        <v>118322.53768891</v>
      </c>
      <c r="S15" s="223">
        <v>124713.4497957</v>
      </c>
      <c r="T15" s="223">
        <v>128743.00204312001</v>
      </c>
      <c r="U15" s="223">
        <v>125907.9944731</v>
      </c>
      <c r="V15" s="223">
        <v>134006.552532</v>
      </c>
      <c r="X15"/>
      <c r="Y15"/>
      <c r="Z15"/>
      <c r="AA15"/>
      <c r="AB15"/>
    </row>
    <row r="16" spans="2:41" ht="15" customHeight="1" x14ac:dyDescent="0.2">
      <c r="B16" s="195"/>
      <c r="C16" s="196">
        <f>INC00!C17</f>
        <v>2900</v>
      </c>
      <c r="D16" s="69" t="str">
        <f>INC00!D17</f>
        <v xml:space="preserve">    Outros</v>
      </c>
      <c r="E16" s="223">
        <v>8774.6267615899615</v>
      </c>
      <c r="F16" s="223">
        <v>10444.443088039961</v>
      </c>
      <c r="G16" s="223">
        <v>12539.762973909827</v>
      </c>
      <c r="H16" s="223">
        <v>13812.55352803988</v>
      </c>
      <c r="I16" s="223">
        <v>16827.342061150001</v>
      </c>
      <c r="J16" s="223">
        <v>18668.504248770001</v>
      </c>
      <c r="K16" s="223">
        <v>22542.035553519996</v>
      </c>
      <c r="L16" s="223">
        <v>24373.308809604143</v>
      </c>
      <c r="M16" s="223">
        <v>32111.232632233554</v>
      </c>
      <c r="N16" s="223">
        <v>33404.450669792102</v>
      </c>
      <c r="O16" s="223">
        <v>38355.665626850001</v>
      </c>
      <c r="P16" s="223">
        <v>42526.164013804097</v>
      </c>
      <c r="Q16" s="223">
        <v>46873.955241201453</v>
      </c>
      <c r="R16" s="223">
        <v>49322.495183461237</v>
      </c>
      <c r="S16" s="223">
        <v>50260.671077300001</v>
      </c>
      <c r="T16" s="223">
        <v>52786.351030179991</v>
      </c>
      <c r="U16" s="223">
        <v>55954.897081339994</v>
      </c>
      <c r="V16" s="223">
        <v>57835.644649560003</v>
      </c>
      <c r="X16"/>
      <c r="Y16"/>
      <c r="Z16"/>
      <c r="AA16"/>
      <c r="AB16"/>
    </row>
    <row r="17" spans="2:28" ht="16.5" customHeight="1" x14ac:dyDescent="0.2">
      <c r="B17" s="133">
        <f>INC00!B18</f>
        <v>3000</v>
      </c>
      <c r="C17" s="133"/>
      <c r="D17" s="83" t="str">
        <f>INC00!D18</f>
        <v>Tributos sobre a Propriedade</v>
      </c>
      <c r="E17" s="135">
        <v>17043.300182014897</v>
      </c>
      <c r="F17" s="135">
        <v>19388.865043122692</v>
      </c>
      <c r="G17" s="135">
        <v>21598.402434627718</v>
      </c>
      <c r="H17" s="135">
        <v>24449.95764287997</v>
      </c>
      <c r="I17" s="135">
        <v>28015.986018434312</v>
      </c>
      <c r="J17" s="135">
        <v>32356.265515772109</v>
      </c>
      <c r="K17" s="135">
        <v>36984.379764708952</v>
      </c>
      <c r="L17" s="135">
        <v>41789.01107306937</v>
      </c>
      <c r="M17" s="135">
        <v>47654.569208843925</v>
      </c>
      <c r="N17" s="135">
        <v>54441.69589836755</v>
      </c>
      <c r="O17" s="135">
        <v>60887.958726462137</v>
      </c>
      <c r="P17" s="135">
        <v>67882.775971615891</v>
      </c>
      <c r="Q17" s="135">
        <v>75331.433029824897</v>
      </c>
      <c r="R17" s="135">
        <v>85209.898325939459</v>
      </c>
      <c r="S17" s="135">
        <v>91379.425518548698</v>
      </c>
      <c r="T17" s="135">
        <v>97512.323036564951</v>
      </c>
      <c r="U17" s="135">
        <v>106362.94942930402</v>
      </c>
      <c r="V17" s="135">
        <v>116089.14012934301</v>
      </c>
      <c r="X17"/>
      <c r="Y17"/>
      <c r="Z17"/>
      <c r="AA17"/>
      <c r="AB17"/>
    </row>
    <row r="18" spans="2:28" ht="15" customHeight="1" x14ac:dyDescent="0.2">
      <c r="B18" s="195"/>
      <c r="C18" s="200">
        <f>INC00!C19</f>
        <v>3100</v>
      </c>
      <c r="D18" s="76" t="str">
        <f>INC00!D19</f>
        <v xml:space="preserve">    Propriedade Imobiliária</v>
      </c>
      <c r="E18" s="223">
        <v>7901.7323284348504</v>
      </c>
      <c r="F18" s="223">
        <v>9094.4374365493604</v>
      </c>
      <c r="G18" s="223">
        <v>10129.670705522622</v>
      </c>
      <c r="H18" s="223">
        <v>11025.7368765828</v>
      </c>
      <c r="I18" s="223">
        <v>12105.4857187826</v>
      </c>
      <c r="J18" s="223">
        <v>13139.6125199092</v>
      </c>
      <c r="K18" s="223">
        <v>14204.170718585701</v>
      </c>
      <c r="L18" s="223">
        <v>15606.781476945042</v>
      </c>
      <c r="M18" s="223">
        <v>17929.31295206225</v>
      </c>
      <c r="N18" s="223">
        <v>20279.599033721141</v>
      </c>
      <c r="O18" s="223">
        <v>22159.692099457101</v>
      </c>
      <c r="P18" s="223">
        <v>24759.874813054899</v>
      </c>
      <c r="Q18" s="223">
        <v>27673.1651273686</v>
      </c>
      <c r="R18" s="223">
        <v>32626.0576303325</v>
      </c>
      <c r="S18" s="223">
        <v>35459.423040070105</v>
      </c>
      <c r="T18" s="223">
        <v>39700.043879421297</v>
      </c>
      <c r="U18" s="223">
        <v>44900.195061033104</v>
      </c>
      <c r="V18" s="223">
        <v>48683.086332281498</v>
      </c>
      <c r="X18"/>
      <c r="Y18"/>
      <c r="Z18"/>
      <c r="AA18"/>
      <c r="AB18"/>
    </row>
    <row r="19" spans="2:28" ht="15" customHeight="1" x14ac:dyDescent="0.2">
      <c r="B19" s="195"/>
      <c r="C19" s="200">
        <f>INC00!C20</f>
        <v>3200</v>
      </c>
      <c r="D19" s="76" t="str">
        <f>INC00!D20</f>
        <v xml:space="preserve">    Propriedade de Veículos Automotores</v>
      </c>
      <c r="E19" s="223">
        <v>6952.9973292264804</v>
      </c>
      <c r="F19" s="223">
        <v>7657.0205382992199</v>
      </c>
      <c r="G19" s="223">
        <v>8829.0811231103507</v>
      </c>
      <c r="H19" s="223">
        <v>10406.3482007891</v>
      </c>
      <c r="I19" s="223">
        <v>12309.3471343038</v>
      </c>
      <c r="J19" s="223">
        <v>14626.857636738599</v>
      </c>
      <c r="K19" s="223">
        <v>17035.374043615899</v>
      </c>
      <c r="L19" s="223">
        <v>20107.341587962201</v>
      </c>
      <c r="M19" s="223">
        <v>21366.5602870439</v>
      </c>
      <c r="N19" s="223">
        <v>24112.0333506073</v>
      </c>
      <c r="O19" s="223">
        <v>27029.652612982602</v>
      </c>
      <c r="P19" s="223">
        <v>29232.080936038401</v>
      </c>
      <c r="Q19" s="223">
        <v>32452.959452403898</v>
      </c>
      <c r="R19" s="223">
        <v>36218.714705243998</v>
      </c>
      <c r="S19" s="223">
        <v>39093.473182744099</v>
      </c>
      <c r="T19" s="223">
        <v>40508.509811536896</v>
      </c>
      <c r="U19" s="223">
        <v>43120.20102696</v>
      </c>
      <c r="V19" s="223">
        <v>46213.2731019204</v>
      </c>
      <c r="X19"/>
      <c r="Y19"/>
      <c r="Z19"/>
      <c r="AA19"/>
      <c r="AB19"/>
    </row>
    <row r="20" spans="2:28" ht="15" customHeight="1" x14ac:dyDescent="0.2">
      <c r="B20" s="195"/>
      <c r="C20" s="200">
        <f>INC00!C21</f>
        <v>3300</v>
      </c>
      <c r="D20" s="76" t="str">
        <f>INC00!D21</f>
        <v xml:space="preserve">    Transferências Patrimoniais</v>
      </c>
      <c r="E20" s="223">
        <v>2188.5705243535667</v>
      </c>
      <c r="F20" s="223">
        <v>2637.4070682741121</v>
      </c>
      <c r="G20" s="223">
        <v>2639.650605994746</v>
      </c>
      <c r="H20" s="223">
        <v>3017.8725655080721</v>
      </c>
      <c r="I20" s="223">
        <v>3601.153165347911</v>
      </c>
      <c r="J20" s="223">
        <v>4589.7953591243104</v>
      </c>
      <c r="K20" s="223">
        <v>5744.8350025073496</v>
      </c>
      <c r="L20" s="223">
        <v>6074.8880081621301</v>
      </c>
      <c r="M20" s="223">
        <v>8358.6959697377788</v>
      </c>
      <c r="N20" s="223">
        <v>10050.06351403911</v>
      </c>
      <c r="O20" s="223">
        <v>11698.614014022431</v>
      </c>
      <c r="P20" s="223">
        <v>13890.82022252259</v>
      </c>
      <c r="Q20" s="223">
        <v>15205.308450052391</v>
      </c>
      <c r="R20" s="223">
        <v>16365.125990362951</v>
      </c>
      <c r="S20" s="223">
        <v>16826.52929573449</v>
      </c>
      <c r="T20" s="223">
        <v>17303.769345606768</v>
      </c>
      <c r="U20" s="223">
        <v>18342.553341310901</v>
      </c>
      <c r="V20" s="223">
        <v>21192.7806951411</v>
      </c>
      <c r="X20"/>
      <c r="Y20"/>
      <c r="Z20"/>
      <c r="AA20"/>
      <c r="AB20"/>
    </row>
    <row r="21" spans="2:28" ht="16.5" customHeight="1" x14ac:dyDescent="0.2">
      <c r="B21" s="133">
        <f>INC00!B22</f>
        <v>4000</v>
      </c>
      <c r="C21" s="133"/>
      <c r="D21" s="83" t="str">
        <f>INC00!D22</f>
        <v>Tributos sobre Bens e Serviços</v>
      </c>
      <c r="E21" s="135">
        <v>221678.90689992116</v>
      </c>
      <c r="F21" s="135">
        <v>251518.53056419155</v>
      </c>
      <c r="G21" s="135">
        <v>301675.00106057542</v>
      </c>
      <c r="H21" s="135">
        <v>335652.35700504686</v>
      </c>
      <c r="I21" s="135">
        <v>365394.65248126455</v>
      </c>
      <c r="J21" s="135">
        <v>409453.04182648181</v>
      </c>
      <c r="K21" s="135">
        <v>482863.9259388959</v>
      </c>
      <c r="L21" s="135">
        <v>475780.49726661807</v>
      </c>
      <c r="M21" s="135">
        <v>578157.18658143515</v>
      </c>
      <c r="N21" s="135">
        <v>659044.45729027211</v>
      </c>
      <c r="O21" s="135">
        <v>714303.03087291215</v>
      </c>
      <c r="P21" s="135">
        <v>797824.7502639977</v>
      </c>
      <c r="Q21" s="135">
        <v>838508.92564596178</v>
      </c>
      <c r="R21" s="135">
        <v>865718.99151646509</v>
      </c>
      <c r="S21" s="135">
        <v>877521.24971132271</v>
      </c>
      <c r="T21" s="135">
        <v>943983.42785386834</v>
      </c>
      <c r="U21" s="135">
        <v>1026336.0022413271</v>
      </c>
      <c r="V21" s="135">
        <v>1042722.5194568795</v>
      </c>
      <c r="X21"/>
      <c r="Y21"/>
      <c r="Z21"/>
      <c r="AA21"/>
      <c r="AB21"/>
    </row>
    <row r="22" spans="2:28" ht="15" customHeight="1" x14ac:dyDescent="0.2">
      <c r="B22" s="195"/>
      <c r="C22" s="200">
        <f>INC00!C23</f>
        <v>4100</v>
      </c>
      <c r="D22" s="76" t="str">
        <f>INC00!D23</f>
        <v xml:space="preserve">     Gerais </v>
      </c>
      <c r="E22" s="223">
        <v>157862.15686612407</v>
      </c>
      <c r="F22" s="223">
        <v>177315.94725507119</v>
      </c>
      <c r="G22" s="223">
        <v>217698.10885476589</v>
      </c>
      <c r="H22" s="223">
        <v>243795.41392715549</v>
      </c>
      <c r="I22" s="223">
        <v>262912.99159319542</v>
      </c>
      <c r="J22" s="223">
        <v>297251.78140689118</v>
      </c>
      <c r="K22" s="223">
        <v>356850.12191946444</v>
      </c>
      <c r="L22" s="223">
        <v>354102.71854111634</v>
      </c>
      <c r="M22" s="223">
        <v>432635.81834067003</v>
      </c>
      <c r="N22" s="223">
        <v>484956.71317384311</v>
      </c>
      <c r="O22" s="223">
        <v>532426.65837541758</v>
      </c>
      <c r="P22" s="223">
        <v>593435.50937018462</v>
      </c>
      <c r="Q22" s="223">
        <v>612363.68730110303</v>
      </c>
      <c r="R22" s="223">
        <v>616144.63786501519</v>
      </c>
      <c r="S22" s="223">
        <v>576386.81884810876</v>
      </c>
      <c r="T22" s="223">
        <v>676823.10162934801</v>
      </c>
      <c r="U22" s="223">
        <v>741642.08273841534</v>
      </c>
      <c r="V22" s="223">
        <v>755811.18272727262</v>
      </c>
      <c r="X22"/>
      <c r="Y22"/>
      <c r="Z22"/>
      <c r="AA22"/>
      <c r="AB22"/>
    </row>
    <row r="23" spans="2:28" ht="15" customHeight="1" x14ac:dyDescent="0.2">
      <c r="B23" s="195"/>
      <c r="C23" s="200">
        <f>INC00!C24</f>
        <v>4200</v>
      </c>
      <c r="D23" s="76" t="str">
        <f>INC00!D24</f>
        <v xml:space="preserve">    Seletivos</v>
      </c>
      <c r="E23" s="223">
        <v>43414.581890586473</v>
      </c>
      <c r="F23" s="223">
        <v>50475.765031263523</v>
      </c>
      <c r="G23" s="223">
        <v>55897.12977880027</v>
      </c>
      <c r="H23" s="223">
        <v>61619.669182384103</v>
      </c>
      <c r="I23" s="223">
        <v>68512.88520080976</v>
      </c>
      <c r="J23" s="223">
        <v>72264.854050451409</v>
      </c>
      <c r="K23" s="223">
        <v>76658.101952375815</v>
      </c>
      <c r="L23" s="223">
        <v>70386.491199961223</v>
      </c>
      <c r="M23" s="223">
        <v>84426.15119495921</v>
      </c>
      <c r="N23" s="223">
        <v>101370.31918844259</v>
      </c>
      <c r="O23" s="223">
        <v>96071.141829227912</v>
      </c>
      <c r="P23" s="223">
        <v>99925.027008473713</v>
      </c>
      <c r="Q23" s="223">
        <v>110876.28079999966</v>
      </c>
      <c r="R23" s="223">
        <v>127717.92682969125</v>
      </c>
      <c r="S23" s="223">
        <v>183904.58974615001</v>
      </c>
      <c r="T23" s="223">
        <v>143642.42280536334</v>
      </c>
      <c r="U23" s="223">
        <v>155610.41971493105</v>
      </c>
      <c r="V23" s="223">
        <v>164289.66547371144</v>
      </c>
      <c r="X23"/>
      <c r="Y23"/>
      <c r="Z23"/>
      <c r="AA23"/>
      <c r="AB23"/>
    </row>
    <row r="24" spans="2:28" ht="15" customHeight="1" x14ac:dyDescent="0.2">
      <c r="C24" s="143">
        <f>INC00!C25</f>
        <v>4210</v>
      </c>
      <c r="D24" s="69" t="str">
        <f>INC00!D25</f>
        <v xml:space="preserve">        Automóveis</v>
      </c>
      <c r="E24" s="223">
        <v>2666.0409390831901</v>
      </c>
      <c r="F24" s="223">
        <v>2315.12862634776</v>
      </c>
      <c r="G24" s="223">
        <v>2965.0261869993801</v>
      </c>
      <c r="H24" s="223">
        <v>3743.6769108225499</v>
      </c>
      <c r="I24" s="223">
        <v>4316.97322467699</v>
      </c>
      <c r="J24" s="223">
        <v>5238.0015720891297</v>
      </c>
      <c r="K24" s="223">
        <v>6037.4241101426696</v>
      </c>
      <c r="L24" s="223">
        <v>2110.7876778497998</v>
      </c>
      <c r="M24" s="223">
        <v>5786.851480196</v>
      </c>
      <c r="N24" s="223">
        <v>7150.10452088898</v>
      </c>
      <c r="O24" s="223">
        <v>4395.4785930311</v>
      </c>
      <c r="P24" s="223">
        <v>3799.2770249712698</v>
      </c>
      <c r="Q24" s="223">
        <v>4940.4099494765296</v>
      </c>
      <c r="R24" s="223">
        <v>4366.5817543079802</v>
      </c>
      <c r="S24" s="223">
        <v>3298.65889728</v>
      </c>
      <c r="T24" s="223">
        <v>4466.9054186399999</v>
      </c>
      <c r="U24" s="223">
        <v>5713.3330344300002</v>
      </c>
      <c r="V24" s="223">
        <v>5639.3938890400004</v>
      </c>
      <c r="X24"/>
      <c r="Y24"/>
      <c r="Z24"/>
      <c r="AA24"/>
      <c r="AB24"/>
    </row>
    <row r="25" spans="2:28" ht="15" customHeight="1" x14ac:dyDescent="0.2">
      <c r="C25" s="143">
        <f>INC00!C26</f>
        <v>4220</v>
      </c>
      <c r="D25" s="69" t="str">
        <f>INC00!D26</f>
        <v xml:space="preserve">        Bebidas</v>
      </c>
      <c r="E25" s="223">
        <v>1796.47532343291</v>
      </c>
      <c r="F25" s="223">
        <v>1900.48946101655</v>
      </c>
      <c r="G25" s="223">
        <v>1999.48373864016</v>
      </c>
      <c r="H25" s="223">
        <v>2359.0866988579601</v>
      </c>
      <c r="I25" s="223">
        <v>2634.6435303220101</v>
      </c>
      <c r="J25" s="223">
        <v>2594.5502127650898</v>
      </c>
      <c r="K25" s="223">
        <v>2492.1948448123499</v>
      </c>
      <c r="L25" s="223">
        <v>2309.5640965226498</v>
      </c>
      <c r="M25" s="223">
        <v>2430.6245769894599</v>
      </c>
      <c r="N25" s="223">
        <v>2992.0870536350199</v>
      </c>
      <c r="O25" s="223">
        <v>3223.1369109275602</v>
      </c>
      <c r="P25" s="223">
        <v>3454.5544817032801</v>
      </c>
      <c r="Q25" s="223">
        <v>3400.5389265929002</v>
      </c>
      <c r="R25" s="223">
        <v>2599.16540728052</v>
      </c>
      <c r="S25" s="223">
        <v>2683.8990637400002</v>
      </c>
      <c r="T25" s="223">
        <v>2943.84753052</v>
      </c>
      <c r="U25" s="223">
        <v>2767.62682593</v>
      </c>
      <c r="V25" s="223">
        <v>3640.9474732600002</v>
      </c>
      <c r="X25"/>
      <c r="Y25"/>
      <c r="Z25"/>
      <c r="AA25"/>
      <c r="AB25"/>
    </row>
    <row r="26" spans="2:28" ht="15" customHeight="1" x14ac:dyDescent="0.2">
      <c r="C26" s="143">
        <f>INC00!C27</f>
        <v>4230</v>
      </c>
      <c r="D26" s="69" t="str">
        <f>INC00!D27</f>
        <v xml:space="preserve">        Combustíveis</v>
      </c>
      <c r="E26" s="223">
        <v>26940.376712379999</v>
      </c>
      <c r="F26" s="223">
        <v>32016.806651840001</v>
      </c>
      <c r="G26" s="223">
        <v>33706.602796680003</v>
      </c>
      <c r="H26" s="223">
        <v>35890.768739300001</v>
      </c>
      <c r="I26" s="223">
        <v>40521.190553339999</v>
      </c>
      <c r="J26" s="223">
        <v>41788.632244439999</v>
      </c>
      <c r="K26" s="223">
        <v>44348.934213009998</v>
      </c>
      <c r="L26" s="223">
        <v>41494.900662959997</v>
      </c>
      <c r="M26" s="223">
        <v>48976.993936710001</v>
      </c>
      <c r="N26" s="223">
        <v>62009.844643620003</v>
      </c>
      <c r="O26" s="223">
        <v>55669.026460680005</v>
      </c>
      <c r="P26" s="223">
        <v>61384.83851809</v>
      </c>
      <c r="Q26" s="223">
        <v>66533.646933609998</v>
      </c>
      <c r="R26" s="223">
        <v>70589.92104447</v>
      </c>
      <c r="S26" s="223">
        <v>99550.195003250003</v>
      </c>
      <c r="T26" s="223">
        <v>83878.007911545617</v>
      </c>
      <c r="U26" s="223">
        <v>90060.212072205366</v>
      </c>
      <c r="V26" s="223">
        <v>92310.605672650214</v>
      </c>
      <c r="X26"/>
      <c r="Y26"/>
      <c r="Z26"/>
      <c r="AA26"/>
      <c r="AB26"/>
    </row>
    <row r="27" spans="2:28" ht="15" customHeight="1" x14ac:dyDescent="0.2">
      <c r="C27" s="143">
        <f>INC00!C28</f>
        <v>4240</v>
      </c>
      <c r="D27" s="69" t="str">
        <f>INC00!D28</f>
        <v xml:space="preserve">        Energia Elétrica</v>
      </c>
      <c r="E27" s="223">
        <v>10086.864</v>
      </c>
      <c r="F27" s="223">
        <v>12248.938</v>
      </c>
      <c r="G27" s="223">
        <v>14921.403</v>
      </c>
      <c r="H27" s="223">
        <v>17326.45</v>
      </c>
      <c r="I27" s="223">
        <v>18638.159</v>
      </c>
      <c r="J27" s="223">
        <v>19838.084999999999</v>
      </c>
      <c r="K27" s="223">
        <v>20567.414000000001</v>
      </c>
      <c r="L27" s="223">
        <v>21151.655999999999</v>
      </c>
      <c r="M27" s="223">
        <v>23527.429</v>
      </c>
      <c r="N27" s="223">
        <v>25473.719000000001</v>
      </c>
      <c r="O27" s="223">
        <v>28700.078000000001</v>
      </c>
      <c r="P27" s="223">
        <v>26169.444</v>
      </c>
      <c r="Q27" s="223">
        <v>30313.367999999999</v>
      </c>
      <c r="R27" s="223">
        <v>44470.082000000002</v>
      </c>
      <c r="S27" s="223">
        <v>72653.383000000002</v>
      </c>
      <c r="T27" s="223">
        <v>47143.863781707732</v>
      </c>
      <c r="U27" s="223">
        <v>51861.386847325695</v>
      </c>
      <c r="V27" s="223">
        <v>57139.778987891208</v>
      </c>
      <c r="X27"/>
      <c r="Y27"/>
      <c r="Z27"/>
      <c r="AA27"/>
      <c r="AB27"/>
    </row>
    <row r="28" spans="2:28" ht="15" customHeight="1" x14ac:dyDescent="0.2">
      <c r="C28" s="143">
        <f>INC00!C29</f>
        <v>4250</v>
      </c>
      <c r="D28" s="69" t="str">
        <f>INC00!D29</f>
        <v xml:space="preserve">        Tabaco</v>
      </c>
      <c r="E28" s="223">
        <v>1924.8249156903801</v>
      </c>
      <c r="F28" s="223">
        <v>1994.4022920592099</v>
      </c>
      <c r="G28" s="223">
        <v>2304.6140564807301</v>
      </c>
      <c r="H28" s="223">
        <v>2299.6868334035898</v>
      </c>
      <c r="I28" s="223">
        <v>2401.9188924707601</v>
      </c>
      <c r="J28" s="223">
        <v>2805.5850211571801</v>
      </c>
      <c r="K28" s="223">
        <v>3212.13478441079</v>
      </c>
      <c r="L28" s="223">
        <v>3319.5827626287801</v>
      </c>
      <c r="M28" s="223">
        <v>3704.2522010637499</v>
      </c>
      <c r="N28" s="223">
        <v>3744.56397029859</v>
      </c>
      <c r="O28" s="223">
        <v>4083.4218645892402</v>
      </c>
      <c r="P28" s="223">
        <v>5116.9129837091596</v>
      </c>
      <c r="Q28" s="223">
        <v>5688.3169903202397</v>
      </c>
      <c r="R28" s="223">
        <v>5692.1766236327603</v>
      </c>
      <c r="S28" s="223">
        <v>5718.45378188</v>
      </c>
      <c r="T28" s="223">
        <v>5209.79816295</v>
      </c>
      <c r="U28" s="223">
        <v>5207.8609350400002</v>
      </c>
      <c r="V28" s="223">
        <v>5558.9394508699997</v>
      </c>
      <c r="X28"/>
      <c r="Y28"/>
      <c r="Z28"/>
      <c r="AA28"/>
      <c r="AB28"/>
    </row>
    <row r="29" spans="2:28" ht="15" customHeight="1" x14ac:dyDescent="0.2">
      <c r="B29" s="201"/>
      <c r="C29" s="200">
        <f>INC00!C30</f>
        <v>4300</v>
      </c>
      <c r="D29" s="76" t="str">
        <f>INC00!D30</f>
        <v>Comércio exterior</v>
      </c>
      <c r="E29" s="223">
        <v>7956.6523940700008</v>
      </c>
      <c r="F29" s="223">
        <v>8130.6350790300003</v>
      </c>
      <c r="G29" s="223">
        <v>9216.9809103400003</v>
      </c>
      <c r="H29" s="223">
        <v>8942.6940941199991</v>
      </c>
      <c r="I29" s="223">
        <v>9859.60119786</v>
      </c>
      <c r="J29" s="223">
        <v>12217.928503289999</v>
      </c>
      <c r="K29" s="223">
        <v>17103.997250149998</v>
      </c>
      <c r="L29" s="223">
        <v>15904.489361829703</v>
      </c>
      <c r="M29" s="223">
        <v>21118.967165501323</v>
      </c>
      <c r="N29" s="223">
        <v>26762.650835732926</v>
      </c>
      <c r="O29" s="223">
        <v>31088.400171739999</v>
      </c>
      <c r="P29" s="223">
        <v>36973.799654809998</v>
      </c>
      <c r="Q29" s="223">
        <v>36773.719680779999</v>
      </c>
      <c r="R29" s="223">
        <v>38969.359133269994</v>
      </c>
      <c r="S29" s="223">
        <v>31447.614282120001</v>
      </c>
      <c r="T29" s="223">
        <v>32350.158855549998</v>
      </c>
      <c r="U29" s="223">
        <v>40704.096041889999</v>
      </c>
      <c r="V29" s="223">
        <v>42932.793020129997</v>
      </c>
      <c r="X29"/>
      <c r="Y29"/>
      <c r="Z29"/>
      <c r="AA29"/>
      <c r="AB29"/>
    </row>
    <row r="30" spans="2:28" ht="15" customHeight="1" x14ac:dyDescent="0.2">
      <c r="B30" s="201"/>
      <c r="C30" s="200">
        <f>INC00!C31</f>
        <v>4400</v>
      </c>
      <c r="D30" s="202" t="str">
        <f>INC00!D31</f>
        <v>Taxas - Prest. Serviços e Poder Polícia</v>
      </c>
      <c r="E30" s="223">
        <v>9521.2756331106029</v>
      </c>
      <c r="F30" s="223">
        <v>12310.116578046829</v>
      </c>
      <c r="G30" s="223">
        <v>14871.70419514929</v>
      </c>
      <c r="H30" s="223">
        <v>17095.681295367263</v>
      </c>
      <c r="I30" s="223">
        <v>19308.156319069458</v>
      </c>
      <c r="J30" s="223">
        <v>21143.479162439187</v>
      </c>
      <c r="K30" s="223">
        <v>24301.207499565622</v>
      </c>
      <c r="L30" s="223">
        <v>27080.861312910791</v>
      </c>
      <c r="M30" s="223">
        <v>30679.17192985455</v>
      </c>
      <c r="N30" s="223">
        <v>35238.431653143482</v>
      </c>
      <c r="O30" s="223">
        <v>38556.849129696566</v>
      </c>
      <c r="P30" s="223">
        <v>41863.970675209261</v>
      </c>
      <c r="Q30" s="223">
        <v>44608.012830679225</v>
      </c>
      <c r="R30" s="223">
        <v>48924.373983048739</v>
      </c>
      <c r="S30" s="223">
        <v>55235.464678743825</v>
      </c>
      <c r="T30" s="223">
        <v>57976.29848517698</v>
      </c>
      <c r="U30" s="223">
        <v>57172.074296160703</v>
      </c>
      <c r="V30" s="223">
        <v>54464.037476955302</v>
      </c>
      <c r="X30"/>
      <c r="Y30"/>
      <c r="Z30"/>
      <c r="AA30"/>
      <c r="AB30"/>
    </row>
    <row r="31" spans="2:28" ht="15" customHeight="1" x14ac:dyDescent="0.2">
      <c r="B31" s="201"/>
      <c r="C31" s="200">
        <f>INC00!C32</f>
        <v>4500</v>
      </c>
      <c r="D31" s="76" t="str">
        <f>INC00!D32</f>
        <v>Contribuições Previdenciárias</v>
      </c>
      <c r="E31" s="223">
        <v>302.13321427</v>
      </c>
      <c r="F31" s="223">
        <v>355.35825332000002</v>
      </c>
      <c r="G31" s="223">
        <v>457.52236376000002</v>
      </c>
      <c r="H31" s="223">
        <v>384.74630051000003</v>
      </c>
      <c r="I31" s="223">
        <v>497.65562863999997</v>
      </c>
      <c r="J31" s="223">
        <v>589.90910167000004</v>
      </c>
      <c r="K31" s="223">
        <v>657.40778267999997</v>
      </c>
      <c r="L31" s="223">
        <v>655.86647676999996</v>
      </c>
      <c r="M31" s="223">
        <v>740.85728537</v>
      </c>
      <c r="N31" s="223">
        <v>853.25262901999997</v>
      </c>
      <c r="O31" s="223">
        <v>4069.9663203299997</v>
      </c>
      <c r="P31" s="223">
        <v>12279.34800477</v>
      </c>
      <c r="Q31" s="223">
        <v>19723.142295279999</v>
      </c>
      <c r="R31" s="223">
        <v>19447.665455859998</v>
      </c>
      <c r="S31" s="223">
        <v>16506.698030760002</v>
      </c>
      <c r="T31" s="223">
        <v>19861.394166230002</v>
      </c>
      <c r="U31" s="223">
        <v>15179.996638010001</v>
      </c>
      <c r="V31" s="223">
        <v>11748.628432079999</v>
      </c>
      <c r="X31"/>
      <c r="Y31"/>
      <c r="Z31"/>
      <c r="AA31"/>
      <c r="AB31"/>
    </row>
    <row r="32" spans="2:28" ht="22.5" x14ac:dyDescent="0.2">
      <c r="B32" s="201"/>
      <c r="C32" s="200">
        <f>INC00!C33</f>
        <v>4600</v>
      </c>
      <c r="D32" s="76" t="str">
        <f>INC00!D33</f>
        <v>Outras Contribuições Sociais e Econômicas</v>
      </c>
      <c r="E32" s="223">
        <v>2622.1069017599993</v>
      </c>
      <c r="F32" s="223">
        <v>2930.7083674599999</v>
      </c>
      <c r="G32" s="223">
        <v>3533.5549577599991</v>
      </c>
      <c r="H32" s="223">
        <v>3814.1522055100004</v>
      </c>
      <c r="I32" s="223">
        <v>4303.3625416899995</v>
      </c>
      <c r="J32" s="223">
        <v>5985.08960174</v>
      </c>
      <c r="K32" s="223">
        <v>7293.0895346600009</v>
      </c>
      <c r="L32" s="223">
        <v>7650.0703740299996</v>
      </c>
      <c r="M32" s="223">
        <v>8556.2206650799981</v>
      </c>
      <c r="N32" s="223">
        <v>9863.0898100899994</v>
      </c>
      <c r="O32" s="223">
        <v>12090.015046500001</v>
      </c>
      <c r="P32" s="223">
        <v>13347.095550550001</v>
      </c>
      <c r="Q32" s="223">
        <v>14164.082738119998</v>
      </c>
      <c r="R32" s="223">
        <v>14515.028249579998</v>
      </c>
      <c r="S32" s="223">
        <v>14040.064125439998</v>
      </c>
      <c r="T32" s="223">
        <v>13330.051912200001</v>
      </c>
      <c r="U32" s="223">
        <v>16027.33281192</v>
      </c>
      <c r="V32" s="223">
        <v>13476.212326729999</v>
      </c>
      <c r="X32"/>
      <c r="Y32"/>
      <c r="Z32"/>
      <c r="AA32"/>
      <c r="AB32"/>
    </row>
    <row r="33" spans="2:28" ht="16.5" customHeight="1" x14ac:dyDescent="0.2">
      <c r="B33" s="133">
        <f>INC00!B34</f>
        <v>5000</v>
      </c>
      <c r="C33" s="133"/>
      <c r="D33" s="83" t="str">
        <f>INC00!D34</f>
        <v>Tributos sobre Transações Financeiras</v>
      </c>
      <c r="E33" s="135">
        <v>24261.587542869998</v>
      </c>
      <c r="F33" s="135">
        <v>27406.32283619</v>
      </c>
      <c r="G33" s="135">
        <v>31626.570220909998</v>
      </c>
      <c r="H33" s="135">
        <v>34967.363207310002</v>
      </c>
      <c r="I33" s="135">
        <v>38677.009375360001</v>
      </c>
      <c r="J33" s="135">
        <v>44140.363510160001</v>
      </c>
      <c r="K33" s="135">
        <v>21143.287105989999</v>
      </c>
      <c r="L33" s="135">
        <v>19205.906223432085</v>
      </c>
      <c r="M33" s="135">
        <v>26559.212467732563</v>
      </c>
      <c r="N33" s="135">
        <v>32081.381170772824</v>
      </c>
      <c r="O33" s="135">
        <v>30746.814405680001</v>
      </c>
      <c r="P33" s="135">
        <v>29162.894054070002</v>
      </c>
      <c r="Q33" s="135">
        <v>29819.439684740002</v>
      </c>
      <c r="R33" s="135">
        <v>34686.297131769999</v>
      </c>
      <c r="S33" s="135">
        <v>33644.912689600002</v>
      </c>
      <c r="T33" s="135">
        <v>34683.108284540001</v>
      </c>
      <c r="U33" s="135">
        <v>36617.971070629996</v>
      </c>
      <c r="V33" s="135">
        <v>40911.056323239995</v>
      </c>
      <c r="X33"/>
      <c r="Y33"/>
      <c r="Z33"/>
      <c r="AA33"/>
      <c r="AB33"/>
    </row>
    <row r="34" spans="2:28" ht="15" customHeight="1" x14ac:dyDescent="0.2">
      <c r="B34" s="201"/>
      <c r="C34" s="143">
        <f>INC00!C35</f>
        <v>5100</v>
      </c>
      <c r="D34" s="76" t="str">
        <f>INC00!D35</f>
        <v xml:space="preserve">      Trib. s/ Débitos e Créditos Bancários</v>
      </c>
      <c r="E34" s="223">
        <v>20268.06066811</v>
      </c>
      <c r="F34" s="223">
        <v>22985.38939937</v>
      </c>
      <c r="G34" s="223">
        <v>26393.98384506</v>
      </c>
      <c r="H34" s="223">
        <v>29000.998360959999</v>
      </c>
      <c r="I34" s="223">
        <v>31937.225994529999</v>
      </c>
      <c r="J34" s="223">
        <v>36322.62165406</v>
      </c>
      <c r="K34" s="223">
        <v>974.80562713999996</v>
      </c>
      <c r="L34" s="223">
        <v>-29.189835113114899</v>
      </c>
      <c r="M34" s="223">
        <v>-12.111602393036</v>
      </c>
      <c r="N34" s="223">
        <v>82.471011647725007</v>
      </c>
      <c r="O34" s="223">
        <v>-254.72735999</v>
      </c>
      <c r="P34" s="223">
        <v>-254.46971246000001</v>
      </c>
      <c r="Q34" s="223">
        <v>63.2875643</v>
      </c>
      <c r="R34" s="223">
        <v>5.2483272000000003</v>
      </c>
      <c r="S34" s="223">
        <v>0.19122411</v>
      </c>
      <c r="T34" s="223">
        <v>22.62248263</v>
      </c>
      <c r="U34" s="223">
        <v>2.8284471799999999</v>
      </c>
      <c r="V34" s="223">
        <v>-33.976383839999997</v>
      </c>
      <c r="X34"/>
      <c r="Y34"/>
      <c r="Z34"/>
      <c r="AA34"/>
      <c r="AB34"/>
    </row>
    <row r="35" spans="2:28" ht="15" customHeight="1" x14ac:dyDescent="0.2">
      <c r="B35" s="201"/>
      <c r="C35" s="143">
        <f>INC00!C36</f>
        <v>5200</v>
      </c>
      <c r="D35" s="76" t="str">
        <f>INC00!D36</f>
        <v xml:space="preserve">      Outros</v>
      </c>
      <c r="E35" s="223">
        <v>3993.5268747599998</v>
      </c>
      <c r="F35" s="223">
        <v>4420.9334368199998</v>
      </c>
      <c r="G35" s="223">
        <v>5232.58637585</v>
      </c>
      <c r="H35" s="223">
        <v>5966.3648463500003</v>
      </c>
      <c r="I35" s="223">
        <v>6739.7833808300002</v>
      </c>
      <c r="J35" s="223">
        <v>7817.7418561000004</v>
      </c>
      <c r="K35" s="223">
        <v>20168.481478850001</v>
      </c>
      <c r="L35" s="223">
        <v>19235.096058545201</v>
      </c>
      <c r="M35" s="223">
        <v>26571.3240701256</v>
      </c>
      <c r="N35" s="223">
        <v>31998.910159125098</v>
      </c>
      <c r="O35" s="223">
        <v>31001.541765670001</v>
      </c>
      <c r="P35" s="223">
        <v>29417.363766530001</v>
      </c>
      <c r="Q35" s="223">
        <v>29756.152120440001</v>
      </c>
      <c r="R35" s="223">
        <v>34681.048804569997</v>
      </c>
      <c r="S35" s="223">
        <v>33644.721465490002</v>
      </c>
      <c r="T35" s="223">
        <v>34660.485801909999</v>
      </c>
      <c r="U35" s="223">
        <v>36615.142623449996</v>
      </c>
      <c r="V35" s="223">
        <v>40945.032707079998</v>
      </c>
      <c r="X35"/>
      <c r="Y35"/>
      <c r="Z35"/>
      <c r="AA35"/>
      <c r="AB35"/>
    </row>
    <row r="36" spans="2:28" ht="16.5" customHeight="1" thickBot="1" x14ac:dyDescent="0.25">
      <c r="B36" s="209">
        <f>INC00!B37</f>
        <v>9000</v>
      </c>
      <c r="C36" s="304">
        <f>INC00!C37</f>
        <v>9000</v>
      </c>
      <c r="D36" s="210" t="str">
        <f>INC00!D37</f>
        <v>Outros Tributos</v>
      </c>
      <c r="E36" s="305">
        <v>891.22342651999998</v>
      </c>
      <c r="F36" s="305">
        <v>147.56526886</v>
      </c>
      <c r="G36" s="305">
        <v>147.71330343999998</v>
      </c>
      <c r="H36" s="305">
        <v>521.05591102000005</v>
      </c>
      <c r="I36" s="305">
        <v>364.72975035000002</v>
      </c>
      <c r="J36" s="305">
        <v>1626.7556292300001</v>
      </c>
      <c r="K36" s="305">
        <v>-972.30281894000007</v>
      </c>
      <c r="L36" s="305">
        <v>-1288.7339261300001</v>
      </c>
      <c r="M36" s="305">
        <v>981.37688634999995</v>
      </c>
      <c r="N36" s="305">
        <v>376.62708090000007</v>
      </c>
      <c r="O36" s="305">
        <v>-411.52508220999999</v>
      </c>
      <c r="P36" s="305">
        <v>597.76103154999998</v>
      </c>
      <c r="Q36" s="305">
        <v>171.56244694000003</v>
      </c>
      <c r="R36" s="305">
        <v>-464.29613400000005</v>
      </c>
      <c r="S36" s="305">
        <v>157.29568419</v>
      </c>
      <c r="T36" s="305">
        <v>238.78539305000001</v>
      </c>
      <c r="U36" s="305">
        <v>288.08677303999997</v>
      </c>
      <c r="V36" s="305">
        <v>26.389966710000003</v>
      </c>
      <c r="X36"/>
      <c r="Y36"/>
      <c r="Z36"/>
      <c r="AA36"/>
      <c r="AB36"/>
    </row>
    <row r="38" spans="2:28" x14ac:dyDescent="0.2">
      <c r="D38" s="140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316"/>
      <c r="U38" s="316"/>
      <c r="V38" s="316"/>
      <c r="W38" s="316"/>
    </row>
  </sheetData>
  <mergeCells count="2">
    <mergeCell ref="B2:V2"/>
    <mergeCell ref="B3:V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B2:AO42"/>
  <sheetViews>
    <sheetView showGridLines="0" topLeftCell="I1" workbookViewId="0">
      <selection activeCell="V6" sqref="V6"/>
    </sheetView>
  </sheetViews>
  <sheetFormatPr defaultColWidth="11.42578125" defaultRowHeight="11.25" x14ac:dyDescent="0.2"/>
  <cols>
    <col min="1" max="1" width="4" style="64" customWidth="1"/>
    <col min="2" max="2" width="4.42578125" style="117" customWidth="1"/>
    <col min="3" max="3" width="5.7109375" style="117" customWidth="1"/>
    <col min="4" max="4" width="33.140625" style="64" customWidth="1"/>
    <col min="5" max="9" width="7.85546875" style="64" customWidth="1"/>
    <col min="10" max="12" width="7.85546875" style="132" customWidth="1"/>
    <col min="13" max="18" width="7.85546875" style="64" customWidth="1"/>
    <col min="19" max="22" width="7.85546875" style="132" customWidth="1"/>
    <col min="23" max="23" width="9.7109375" style="132" customWidth="1"/>
    <col min="24" max="25" width="6" style="64" bestFit="1" customWidth="1"/>
    <col min="26" max="26" width="6" style="64" customWidth="1"/>
    <col min="27" max="41" width="6" style="64" bestFit="1" customWidth="1"/>
    <col min="42" max="16384" width="11.42578125" style="64"/>
  </cols>
  <sheetData>
    <row r="2" spans="2:41" s="66" customFormat="1" x14ac:dyDescent="0.2">
      <c r="B2" s="567" t="s">
        <v>88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 s="77"/>
    </row>
    <row r="3" spans="2:41" s="66" customFormat="1" ht="14.25" customHeight="1" x14ac:dyDescent="0.2">
      <c r="B3" s="568" t="s">
        <v>322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77"/>
    </row>
    <row r="4" spans="2:41" s="66" customFormat="1" ht="12.75" x14ac:dyDescent="0.2">
      <c r="B4" s="119"/>
      <c r="C4" s="119"/>
      <c r="D4" s="120"/>
      <c r="E4" s="120"/>
      <c r="F4" s="120"/>
      <c r="G4" s="120"/>
      <c r="H4" s="189"/>
      <c r="J4" s="212"/>
      <c r="K4" s="212"/>
      <c r="N4" s="330"/>
      <c r="P4" s="330"/>
      <c r="S4" s="330"/>
      <c r="U4" s="330"/>
      <c r="V4" s="330" t="s">
        <v>60</v>
      </c>
      <c r="W4" s="213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2:41" s="66" customFormat="1" ht="21" customHeight="1" x14ac:dyDescent="0.2">
      <c r="B5" s="124" t="s">
        <v>19</v>
      </c>
      <c r="C5" s="124"/>
      <c r="D5" s="123" t="s">
        <v>96</v>
      </c>
      <c r="E5" s="492">
        <v>2002</v>
      </c>
      <c r="F5" s="492">
        <v>2003</v>
      </c>
      <c r="G5" s="492">
        <v>2004</v>
      </c>
      <c r="H5" s="492">
        <v>2005</v>
      </c>
      <c r="I5" s="492">
        <v>2006</v>
      </c>
      <c r="J5" s="192">
        <v>2007</v>
      </c>
      <c r="K5" s="192">
        <v>2008</v>
      </c>
      <c r="L5" s="192">
        <v>2009</v>
      </c>
      <c r="M5" s="192">
        <v>2010</v>
      </c>
      <c r="N5" s="327">
        <v>2011</v>
      </c>
      <c r="O5" s="327">
        <v>2012</v>
      </c>
      <c r="P5" s="327">
        <v>2013</v>
      </c>
      <c r="Q5" s="327">
        <v>2014</v>
      </c>
      <c r="R5" s="327">
        <v>2015</v>
      </c>
      <c r="S5" s="327">
        <v>2016</v>
      </c>
      <c r="T5" s="363">
        <v>2017</v>
      </c>
      <c r="U5" s="417">
        <v>2018</v>
      </c>
      <c r="V5" s="454">
        <v>2019</v>
      </c>
      <c r="W5" s="214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2:41" ht="21" customHeight="1" x14ac:dyDescent="0.2">
      <c r="B6" s="193">
        <f>INC00!B7</f>
        <v>0</v>
      </c>
      <c r="C6" s="193"/>
      <c r="D6" s="193" t="str">
        <f>INC00!D7</f>
        <v>Total da Receita Tributária</v>
      </c>
      <c r="E6" s="194">
        <v>0.32088241088534702</v>
      </c>
      <c r="F6" s="194">
        <v>0.31387968984062303</v>
      </c>
      <c r="G6" s="194">
        <v>0.3235299763989144</v>
      </c>
      <c r="H6" s="194">
        <v>0.33536784860644403</v>
      </c>
      <c r="I6" s="194">
        <v>0.33287101331787605</v>
      </c>
      <c r="J6" s="194">
        <v>0.33640505638938167</v>
      </c>
      <c r="K6" s="194">
        <v>0.33503537603614253</v>
      </c>
      <c r="L6" s="194">
        <v>0.32064340373488853</v>
      </c>
      <c r="M6" s="194">
        <v>0.32506286049620381</v>
      </c>
      <c r="N6" s="194">
        <v>0.33345571304978971</v>
      </c>
      <c r="O6" s="194">
        <v>0.32616403096770424</v>
      </c>
      <c r="P6" s="194">
        <v>0.32548094725434451</v>
      </c>
      <c r="Q6" s="194">
        <v>0.31844882390327245</v>
      </c>
      <c r="R6" s="194">
        <v>0.32099808600127649</v>
      </c>
      <c r="S6" s="194">
        <v>0.32256045905644448</v>
      </c>
      <c r="T6" s="194">
        <v>0.32333429963666521</v>
      </c>
      <c r="U6" s="194">
        <v>0.33260974226791945</v>
      </c>
      <c r="V6" s="194">
        <v>0.33187557584637567</v>
      </c>
      <c r="W6" s="215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2:41" ht="16.5" customHeight="1" x14ac:dyDescent="0.2">
      <c r="B7" s="133">
        <f>INC00!B8</f>
        <v>1000</v>
      </c>
      <c r="C7" s="133"/>
      <c r="D7" s="83" t="str">
        <f>INC00!D8</f>
        <v>Tributos sobre a Renda</v>
      </c>
      <c r="E7" s="84">
        <v>6.5160815766891075E-2</v>
      </c>
      <c r="F7" s="84">
        <v>6.2981125446491149E-2</v>
      </c>
      <c r="G7" s="84">
        <v>6.1918624820327631E-2</v>
      </c>
      <c r="H7" s="84">
        <v>6.9395005377944644E-2</v>
      </c>
      <c r="I7" s="84">
        <v>6.8020603474252289E-2</v>
      </c>
      <c r="J7" s="84">
        <v>7.1664049625964094E-2</v>
      </c>
      <c r="K7" s="84">
        <v>7.6176864579315273E-2</v>
      </c>
      <c r="L7" s="84">
        <v>7.1075880002350794E-2</v>
      </c>
      <c r="M7" s="84">
        <v>6.7394592455134447E-2</v>
      </c>
      <c r="N7" s="84">
        <v>7.2598291158463821E-2</v>
      </c>
      <c r="O7" s="84">
        <v>6.7548256569245374E-2</v>
      </c>
      <c r="P7" s="84">
        <v>6.8387409989421721E-2</v>
      </c>
      <c r="Q7" s="84">
        <v>6.6900194241470728E-2</v>
      </c>
      <c r="R7" s="84">
        <v>6.7783368369852007E-2</v>
      </c>
      <c r="S7" s="84">
        <v>7.2955443384348367E-2</v>
      </c>
      <c r="T7" s="84">
        <v>7.0312001426839271E-2</v>
      </c>
      <c r="U7" s="84">
        <v>7.1903407246731277E-2</v>
      </c>
      <c r="V7" s="84">
        <v>7.4513581370297843E-2</v>
      </c>
      <c r="W7" s="215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2:41" ht="15" customHeight="1" x14ac:dyDescent="0.2">
      <c r="B8" s="195"/>
      <c r="C8" s="196">
        <f>INC00!C9</f>
        <v>1100</v>
      </c>
      <c r="D8" s="197" t="str">
        <f>INC00!D9</f>
        <v xml:space="preserve">    Pessoa Física</v>
      </c>
      <c r="E8" s="53">
        <v>1.919491561702125E-2</v>
      </c>
      <c r="F8" s="53">
        <v>2.0148796242902833E-2</v>
      </c>
      <c r="G8" s="53">
        <v>2.0861479028326444E-2</v>
      </c>
      <c r="H8" s="53">
        <v>2.226593192303206E-2</v>
      </c>
      <c r="I8" s="53">
        <v>2.1856895889249724E-2</v>
      </c>
      <c r="J8" s="53">
        <v>2.2875492318625085E-2</v>
      </c>
      <c r="K8" s="53">
        <v>2.4387419980065286E-2</v>
      </c>
      <c r="L8" s="53">
        <v>2.2940503555856227E-2</v>
      </c>
      <c r="M8" s="53">
        <v>2.341188888083396E-2</v>
      </c>
      <c r="N8" s="53">
        <v>2.4622004155975801E-2</v>
      </c>
      <c r="O8" s="53">
        <v>2.4945738078565659E-2</v>
      </c>
      <c r="P8" s="53">
        <v>2.4396544646936653E-2</v>
      </c>
      <c r="Q8" s="53">
        <v>2.5123752796042464E-2</v>
      </c>
      <c r="R8" s="53">
        <v>2.5711570151034702E-2</v>
      </c>
      <c r="S8" s="53">
        <v>2.6492080564312473E-2</v>
      </c>
      <c r="T8" s="53">
        <v>2.7638109714560107E-2</v>
      </c>
      <c r="U8" s="53">
        <v>2.9158198461237773E-2</v>
      </c>
      <c r="V8" s="53">
        <v>3.0946362017132325E-2</v>
      </c>
      <c r="W8" s="215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2:41" ht="15" customHeight="1" x14ac:dyDescent="0.2">
      <c r="B9" s="195"/>
      <c r="C9" s="196">
        <f>INC00!C10</f>
        <v>1200</v>
      </c>
      <c r="D9" s="69" t="str">
        <f>INC00!D10</f>
        <v xml:space="preserve">    Pessoa Jurídica</v>
      </c>
      <c r="E9" s="53">
        <v>2.9530704787013525E-2</v>
      </c>
      <c r="F9" s="53">
        <v>2.7074253600944627E-2</v>
      </c>
      <c r="G9" s="53">
        <v>2.787057397310037E-2</v>
      </c>
      <c r="H9" s="53">
        <v>3.3380558598190155E-2</v>
      </c>
      <c r="I9" s="53">
        <v>3.2619342799275738E-2</v>
      </c>
      <c r="J9" s="53">
        <v>3.6416190731141461E-2</v>
      </c>
      <c r="K9" s="53">
        <v>3.8741537800802375E-2</v>
      </c>
      <c r="L9" s="53">
        <v>3.6233292448619822E-2</v>
      </c>
      <c r="M9" s="53">
        <v>3.3005547780548955E-2</v>
      </c>
      <c r="N9" s="53">
        <v>3.5109363996121565E-2</v>
      </c>
      <c r="O9" s="53">
        <v>3.0826758886889478E-2</v>
      </c>
      <c r="P9" s="53">
        <v>3.2073360166996238E-2</v>
      </c>
      <c r="Q9" s="53">
        <v>2.9651009912072306E-2</v>
      </c>
      <c r="R9" s="53">
        <v>2.7362055721439068E-2</v>
      </c>
      <c r="S9" s="53">
        <v>3.1572866951287283E-2</v>
      </c>
      <c r="T9" s="53">
        <v>2.8025586604161212E-2</v>
      </c>
      <c r="U9" s="53">
        <v>2.8278222082076421E-2</v>
      </c>
      <c r="V9" s="53">
        <v>2.8594014393491129E-2</v>
      </c>
      <c r="W9" s="215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2:41" ht="15" customHeight="1" x14ac:dyDescent="0.2">
      <c r="B10" s="195"/>
      <c r="C10" s="196">
        <f>INC00!C11</f>
        <v>1900</v>
      </c>
      <c r="D10" s="69" t="str">
        <f>INC00!D11</f>
        <v xml:space="preserve">    Retenções não Alocáveis</v>
      </c>
      <c r="E10" s="53">
        <v>1.6435195362856307E-2</v>
      </c>
      <c r="F10" s="53">
        <v>1.5758075602643681E-2</v>
      </c>
      <c r="G10" s="53">
        <v>1.318657181890082E-2</v>
      </c>
      <c r="H10" s="53">
        <v>1.3748514856722438E-2</v>
      </c>
      <c r="I10" s="53">
        <v>1.3544364785726839E-2</v>
      </c>
      <c r="J10" s="53">
        <v>1.2372366576197549E-2</v>
      </c>
      <c r="K10" s="53">
        <v>1.3047906798447606E-2</v>
      </c>
      <c r="L10" s="53">
        <v>1.1902083997874744E-2</v>
      </c>
      <c r="M10" s="53">
        <v>1.0977155793751536E-2</v>
      </c>
      <c r="N10" s="53">
        <v>1.2866923006366458E-2</v>
      </c>
      <c r="O10" s="53">
        <v>1.1775759603790245E-2</v>
      </c>
      <c r="P10" s="53">
        <v>1.1917505175488822E-2</v>
      </c>
      <c r="Q10" s="53">
        <v>1.2125431533355964E-2</v>
      </c>
      <c r="R10" s="53">
        <v>1.4709742497378241E-2</v>
      </c>
      <c r="S10" s="53">
        <v>1.4890495868748613E-2</v>
      </c>
      <c r="T10" s="53">
        <v>1.4648305108117958E-2</v>
      </c>
      <c r="U10" s="53">
        <v>1.4466986703417079E-2</v>
      </c>
      <c r="V10" s="53">
        <v>1.4973204959674387E-2</v>
      </c>
      <c r="W10" s="215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2:41" ht="16.5" customHeight="1" x14ac:dyDescent="0.2">
      <c r="B11" s="133">
        <f>INC00!B12</f>
        <v>2000</v>
      </c>
      <c r="C11" s="133"/>
      <c r="D11" s="83" t="str">
        <f>INC00!D12</f>
        <v>Tributos sobre a Folha de Salários</v>
      </c>
      <c r="E11" s="84">
        <v>7.8480006612745415E-2</v>
      </c>
      <c r="F11" s="84">
        <v>7.7167539136626578E-2</v>
      </c>
      <c r="G11" s="84">
        <v>8.025649674885664E-2</v>
      </c>
      <c r="H11" s="84">
        <v>8.3722056338761106E-2</v>
      </c>
      <c r="I11" s="84">
        <v>8.5368622868678024E-2</v>
      </c>
      <c r="J11" s="84">
        <v>8.5502294318962072E-2</v>
      </c>
      <c r="K11" s="84">
        <v>8.5207873610851484E-2</v>
      </c>
      <c r="L11" s="84">
        <v>8.8907350371937061E-2</v>
      </c>
      <c r="M11" s="84">
        <v>8.9531862993633957E-2</v>
      </c>
      <c r="N11" s="84">
        <v>9.0409741263740712E-2</v>
      </c>
      <c r="O11" s="84">
        <v>9.1312257935988503E-2</v>
      </c>
      <c r="P11" s="84">
        <v>8.9139266466271322E-2</v>
      </c>
      <c r="Q11" s="84">
        <v>8.8226422194901288E-2</v>
      </c>
      <c r="R11" s="84">
        <v>8.8907531462173561E-2</v>
      </c>
      <c r="S11" s="84">
        <v>8.9667158918762882E-2</v>
      </c>
      <c r="T11" s="84">
        <v>8.9515464564361838E-2</v>
      </c>
      <c r="U11" s="84">
        <v>9.0932040487099949E-2</v>
      </c>
      <c r="V11" s="84">
        <v>9.2037295577925587E-2</v>
      </c>
      <c r="W11" s="215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2:41" ht="15" customHeight="1" x14ac:dyDescent="0.2">
      <c r="B12" s="195"/>
      <c r="C12" s="196">
        <f>INC00!C13</f>
        <v>2100</v>
      </c>
      <c r="D12" s="69" t="str">
        <f>INC00!D13</f>
        <v xml:space="preserve">    Previdência Social</v>
      </c>
      <c r="E12" s="53">
        <v>5.6567957456864014E-2</v>
      </c>
      <c r="F12" s="53">
        <v>5.5386543941469524E-2</v>
      </c>
      <c r="G12" s="53">
        <v>5.8618857686992897E-2</v>
      </c>
      <c r="H12" s="53">
        <v>6.1173064969113719E-2</v>
      </c>
      <c r="I12" s="53">
        <v>6.2058708975417577E-2</v>
      </c>
      <c r="J12" s="53">
        <v>6.2611124802937068E-2</v>
      </c>
      <c r="K12" s="53">
        <v>6.1714540603203152E-2</v>
      </c>
      <c r="L12" s="53">
        <v>6.4438151834438004E-2</v>
      </c>
      <c r="M12" s="53">
        <v>6.4728555373052513E-2</v>
      </c>
      <c r="N12" s="53">
        <v>6.5644249540106406E-2</v>
      </c>
      <c r="O12" s="53">
        <v>6.5523160838380307E-2</v>
      </c>
      <c r="P12" s="53">
        <v>6.2773779874854274E-2</v>
      </c>
      <c r="Q12" s="53">
        <v>6.1291496104050325E-2</v>
      </c>
      <c r="R12" s="53">
        <v>6.094705973888332E-2</v>
      </c>
      <c r="S12" s="53">
        <v>6.1757609303078408E-2</v>
      </c>
      <c r="T12" s="53">
        <v>6.1941325581684567E-2</v>
      </c>
      <c r="U12" s="53">
        <v>6.4533689022782878E-2</v>
      </c>
      <c r="V12" s="53">
        <v>6.5601557197575558E-2</v>
      </c>
      <c r="W12" s="215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2:41" ht="15" customHeight="1" x14ac:dyDescent="0.2">
      <c r="C13" s="143">
        <f>INC00!C14</f>
        <v>2110</v>
      </c>
      <c r="D13" s="69" t="str">
        <f>INC00!D14</f>
        <v xml:space="preserve">        Empregador</v>
      </c>
      <c r="E13" s="53">
        <v>3.9147484283626383E-2</v>
      </c>
      <c r="F13" s="53">
        <v>4.0550113103870938E-2</v>
      </c>
      <c r="G13" s="53">
        <v>4.2580609670338179E-2</v>
      </c>
      <c r="H13" s="53">
        <v>4.317307956613297E-2</v>
      </c>
      <c r="I13" s="53">
        <v>4.3118682591855327E-2</v>
      </c>
      <c r="J13" s="53">
        <v>4.3500343090636946E-2</v>
      </c>
      <c r="K13" s="53">
        <v>4.2720075854627282E-2</v>
      </c>
      <c r="L13" s="53">
        <v>4.443372496257518E-2</v>
      </c>
      <c r="M13" s="53">
        <v>4.5295014754300984E-2</v>
      </c>
      <c r="N13" s="53">
        <v>4.6127648219701688E-2</v>
      </c>
      <c r="O13" s="53">
        <v>4.5833383004476654E-2</v>
      </c>
      <c r="P13" s="53">
        <v>4.3603510380049199E-2</v>
      </c>
      <c r="Q13" s="53">
        <v>4.1992367600079857E-2</v>
      </c>
      <c r="R13" s="53">
        <v>4.1824635064308627E-2</v>
      </c>
      <c r="S13" s="53">
        <v>4.2302705343830398E-2</v>
      </c>
      <c r="T13" s="53">
        <v>4.2419649706679788E-2</v>
      </c>
      <c r="U13" s="53">
        <v>4.4216207060849153E-2</v>
      </c>
      <c r="V13" s="53">
        <v>4.5018077390737474E-2</v>
      </c>
      <c r="W13" s="215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2:41" ht="15" customHeight="1" x14ac:dyDescent="0.2">
      <c r="C14" s="143">
        <f>INC00!C15</f>
        <v>2120</v>
      </c>
      <c r="D14" s="69" t="str">
        <f>INC00!D15</f>
        <v xml:space="preserve">        Empregado</v>
      </c>
      <c r="E14" s="53">
        <v>1.7420473173237628E-2</v>
      </c>
      <c r="F14" s="53">
        <v>1.4836430837598582E-2</v>
      </c>
      <c r="G14" s="53">
        <v>1.6038248016654721E-2</v>
      </c>
      <c r="H14" s="53">
        <v>1.7999985402980753E-2</v>
      </c>
      <c r="I14" s="53">
        <v>1.8940026383562254E-2</v>
      </c>
      <c r="J14" s="53">
        <v>1.9110781712300118E-2</v>
      </c>
      <c r="K14" s="53">
        <v>1.8994464748575874E-2</v>
      </c>
      <c r="L14" s="53">
        <v>2.0004426871862827E-2</v>
      </c>
      <c r="M14" s="53">
        <v>1.9433540618751532E-2</v>
      </c>
      <c r="N14" s="53">
        <v>1.9516601320404718E-2</v>
      </c>
      <c r="O14" s="53">
        <v>1.9689777833903657E-2</v>
      </c>
      <c r="P14" s="53">
        <v>1.9170269494805072E-2</v>
      </c>
      <c r="Q14" s="53">
        <v>1.9299128503970468E-2</v>
      </c>
      <c r="R14" s="53">
        <v>1.9122424674574694E-2</v>
      </c>
      <c r="S14" s="53">
        <v>1.9454903959248007E-2</v>
      </c>
      <c r="T14" s="53">
        <v>1.9521675875004776E-2</v>
      </c>
      <c r="U14" s="53">
        <v>2.0317481961933722E-2</v>
      </c>
      <c r="V14" s="53">
        <v>2.0583479806838084E-2</v>
      </c>
      <c r="W14" s="215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2:41" ht="15" customHeight="1" x14ac:dyDescent="0.2">
      <c r="B15" s="195"/>
      <c r="C15" s="196">
        <f>INC00!C16</f>
        <v>2200</v>
      </c>
      <c r="D15" s="69" t="str">
        <f>INC00!D16</f>
        <v xml:space="preserve">    Seguro Desemprego</v>
      </c>
      <c r="E15" s="53">
        <v>1.6018240802009816E-2</v>
      </c>
      <c r="F15" s="53">
        <v>1.5701399934561856E-2</v>
      </c>
      <c r="G15" s="53">
        <v>1.5232451880324953E-2</v>
      </c>
      <c r="H15" s="53">
        <v>1.6185473383583209E-2</v>
      </c>
      <c r="I15" s="53">
        <v>1.6326020222105806E-2</v>
      </c>
      <c r="J15" s="53">
        <v>1.6028412247469176E-2</v>
      </c>
      <c r="K15" s="53">
        <v>1.6244631109826942E-2</v>
      </c>
      <c r="L15" s="53">
        <v>1.7156560968130594E-2</v>
      </c>
      <c r="M15" s="53">
        <v>1.6539669697566581E-2</v>
      </c>
      <c r="N15" s="53">
        <v>1.7132599834902437E-2</v>
      </c>
      <c r="O15" s="53">
        <v>1.7822829697602786E-2</v>
      </c>
      <c r="P15" s="53">
        <v>1.8389266982738298E-2</v>
      </c>
      <c r="Q15" s="53">
        <v>1.8823775984386792E-2</v>
      </c>
      <c r="R15" s="53">
        <v>1.9734279701548771E-2</v>
      </c>
      <c r="S15" s="53">
        <v>1.9892634393303396E-2</v>
      </c>
      <c r="T15" s="53">
        <v>1.9555941622017712E-2</v>
      </c>
      <c r="U15" s="53">
        <v>1.8276205012792451E-2</v>
      </c>
      <c r="V15" s="53">
        <v>1.8466021636709538E-2</v>
      </c>
      <c r="W15" s="2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2:41" ht="15" customHeight="1" x14ac:dyDescent="0.2">
      <c r="B16" s="195"/>
      <c r="C16" s="196">
        <f>INC00!C17</f>
        <v>2900</v>
      </c>
      <c r="D16" s="69" t="str">
        <f>INC00!D17</f>
        <v xml:space="preserve">    Outros</v>
      </c>
      <c r="E16" s="53">
        <v>5.8938083538715947E-3</v>
      </c>
      <c r="F16" s="53">
        <v>6.0795952605951923E-3</v>
      </c>
      <c r="G16" s="53">
        <v>6.4051871815388002E-3</v>
      </c>
      <c r="H16" s="53">
        <v>6.3635179860641721E-3</v>
      </c>
      <c r="I16" s="53">
        <v>6.9838936711546385E-3</v>
      </c>
      <c r="J16" s="53">
        <v>6.8627572685558361E-3</v>
      </c>
      <c r="K16" s="53">
        <v>7.2487018978213743E-3</v>
      </c>
      <c r="L16" s="53">
        <v>7.3126375693684555E-3</v>
      </c>
      <c r="M16" s="53">
        <v>8.2636379230148667E-3</v>
      </c>
      <c r="N16" s="53">
        <v>7.6328918887318574E-3</v>
      </c>
      <c r="O16" s="53">
        <v>7.9662674000053994E-3</v>
      </c>
      <c r="P16" s="53">
        <v>7.9762196086787477E-3</v>
      </c>
      <c r="Q16" s="53">
        <v>8.1111501064641735E-3</v>
      </c>
      <c r="R16" s="53">
        <v>8.2261920217414717E-3</v>
      </c>
      <c r="S16" s="53">
        <v>8.0169152223810904E-3</v>
      </c>
      <c r="T16" s="53">
        <v>8.0181973606595694E-3</v>
      </c>
      <c r="U16" s="53">
        <v>8.1221464515246287E-3</v>
      </c>
      <c r="V16" s="53">
        <v>7.9697167436404894E-3</v>
      </c>
      <c r="W16" s="215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2:41" ht="16.5" customHeight="1" x14ac:dyDescent="0.2">
      <c r="B17" s="133">
        <f>INC00!B18</f>
        <v>3000</v>
      </c>
      <c r="C17" s="133"/>
      <c r="D17" s="83" t="str">
        <f>INC00!D18</f>
        <v>Tributos sobre a Propriedade</v>
      </c>
      <c r="E17" s="84">
        <v>1.1447774101345268E-2</v>
      </c>
      <c r="F17" s="84">
        <v>1.1286044744642254E-2</v>
      </c>
      <c r="G17" s="84">
        <v>1.1032250825141369E-2</v>
      </c>
      <c r="H17" s="84">
        <v>1.1264227494440206E-2</v>
      </c>
      <c r="I17" s="84">
        <v>1.1627544429433709E-2</v>
      </c>
      <c r="J17" s="84">
        <v>1.1894536026704899E-2</v>
      </c>
      <c r="K17" s="84">
        <v>1.1892836525507542E-2</v>
      </c>
      <c r="L17" s="84">
        <v>1.2537809074132215E-2</v>
      </c>
      <c r="M17" s="84">
        <v>1.2263624689506284E-2</v>
      </c>
      <c r="N17" s="84">
        <v>1.2439886622869656E-2</v>
      </c>
      <c r="O17" s="84">
        <v>1.2646104629610227E-2</v>
      </c>
      <c r="P17" s="84">
        <v>1.2732113073273994E-2</v>
      </c>
      <c r="Q17" s="84">
        <v>1.3035481172770378E-2</v>
      </c>
      <c r="R17" s="84">
        <v>1.4211628652909028E-2</v>
      </c>
      <c r="S17" s="84">
        <v>1.4575633228720637E-2</v>
      </c>
      <c r="T17" s="84">
        <v>1.4812030684912117E-2</v>
      </c>
      <c r="U17" s="84">
        <v>1.5439139330827391E-2</v>
      </c>
      <c r="V17" s="84">
        <v>1.5997013078174287E-2</v>
      </c>
      <c r="W17" s="215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2:41" ht="12.75" x14ac:dyDescent="0.2">
      <c r="B18" s="195"/>
      <c r="C18" s="200">
        <f>INC00!C19</f>
        <v>3100</v>
      </c>
      <c r="D18" s="76" t="str">
        <f>INC00!D19</f>
        <v xml:space="preserve">    Propriedade Imobiliária</v>
      </c>
      <c r="E18" s="53">
        <v>5.3074959508531677E-3</v>
      </c>
      <c r="F18" s="53">
        <v>5.2937718431668888E-3</v>
      </c>
      <c r="G18" s="53">
        <v>5.1741358342431744E-3</v>
      </c>
      <c r="H18" s="53">
        <v>5.0796165083678282E-3</v>
      </c>
      <c r="I18" s="53">
        <v>5.0241698772409017E-3</v>
      </c>
      <c r="J18" s="53">
        <v>4.8302729627069801E-3</v>
      </c>
      <c r="K18" s="53">
        <v>4.5675466618946585E-3</v>
      </c>
      <c r="L18" s="53">
        <v>4.6824474041153221E-3</v>
      </c>
      <c r="M18" s="53">
        <v>4.6140038328998153E-3</v>
      </c>
      <c r="N18" s="53">
        <v>4.6338731476642438E-3</v>
      </c>
      <c r="O18" s="53">
        <v>4.602449987010173E-3</v>
      </c>
      <c r="P18" s="53">
        <v>4.6439692733210953E-3</v>
      </c>
      <c r="Q18" s="53">
        <v>4.7886122498951977E-3</v>
      </c>
      <c r="R18" s="53">
        <v>5.4414971096092141E-3</v>
      </c>
      <c r="S18" s="53">
        <v>5.6560165682940991E-3</v>
      </c>
      <c r="T18" s="53">
        <v>6.0303995415414771E-3</v>
      </c>
      <c r="U18" s="53">
        <v>6.5174985391823767E-3</v>
      </c>
      <c r="V18" s="53">
        <v>6.7084997604056453E-3</v>
      </c>
      <c r="W18" s="215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2:41" ht="12.75" x14ac:dyDescent="0.2">
      <c r="B19" s="195"/>
      <c r="C19" s="200">
        <f>INC00!C20</f>
        <v>3200</v>
      </c>
      <c r="D19" s="76" t="str">
        <f>INC00!D20</f>
        <v xml:space="preserve">    Propriedade de Veículos Automotores</v>
      </c>
      <c r="E19" s="53">
        <v>4.6702423768981384E-3</v>
      </c>
      <c r="F19" s="53">
        <v>4.4570673019637286E-3</v>
      </c>
      <c r="G19" s="53">
        <v>4.5098075100920383E-3</v>
      </c>
      <c r="H19" s="53">
        <v>4.7942608012730937E-3</v>
      </c>
      <c r="I19" s="53">
        <v>5.1087789880842711E-3</v>
      </c>
      <c r="J19" s="53">
        <v>5.377001404345127E-3</v>
      </c>
      <c r="K19" s="53">
        <v>5.4779590719247692E-3</v>
      </c>
      <c r="L19" s="53">
        <v>6.0327345238541403E-3</v>
      </c>
      <c r="M19" s="53">
        <v>5.4985593326355615E-3</v>
      </c>
      <c r="N19" s="53">
        <v>5.5095815106193423E-3</v>
      </c>
      <c r="O19" s="53">
        <v>5.6139148395730216E-3</v>
      </c>
      <c r="P19" s="53">
        <v>5.4827775458145935E-3</v>
      </c>
      <c r="Q19" s="53">
        <v>5.6157161085068352E-3</v>
      </c>
      <c r="R19" s="53">
        <v>6.0406940248617898E-3</v>
      </c>
      <c r="S19" s="53">
        <v>6.2356720182361013E-3</v>
      </c>
      <c r="T19" s="53">
        <v>6.1532047606286276E-3</v>
      </c>
      <c r="U19" s="53">
        <v>6.2591230799877041E-3</v>
      </c>
      <c r="V19" s="53">
        <v>6.3681609957053995E-3</v>
      </c>
      <c r="W19" s="215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2:41" ht="15" customHeight="1" x14ac:dyDescent="0.2">
      <c r="B20" s="195"/>
      <c r="C20" s="200">
        <f>INC00!C21</f>
        <v>3300</v>
      </c>
      <c r="D20" s="76" t="str">
        <f>INC00!D21</f>
        <v xml:space="preserve">    Transferências Patrimoniais</v>
      </c>
      <c r="E20" s="53">
        <v>1.4700357735939627E-3</v>
      </c>
      <c r="F20" s="53">
        <v>1.5352055995116361E-3</v>
      </c>
      <c r="G20" s="53">
        <v>1.3483074808061564E-3</v>
      </c>
      <c r="H20" s="53">
        <v>1.3903501847992836E-3</v>
      </c>
      <c r="I20" s="53">
        <v>1.4945955641085355E-3</v>
      </c>
      <c r="J20" s="53">
        <v>1.6872616596527563E-3</v>
      </c>
      <c r="K20" s="53">
        <v>1.847330791688113E-3</v>
      </c>
      <c r="L20" s="53">
        <v>1.8226271461627536E-3</v>
      </c>
      <c r="M20" s="53">
        <v>2.1510615239709076E-3</v>
      </c>
      <c r="N20" s="53">
        <v>2.2964319645860688E-3</v>
      </c>
      <c r="O20" s="53">
        <v>2.4297398030270318E-3</v>
      </c>
      <c r="P20" s="53">
        <v>2.6053662541383055E-3</v>
      </c>
      <c r="Q20" s="53">
        <v>2.6311528143683452E-3</v>
      </c>
      <c r="R20" s="53">
        <v>2.7294375184380216E-3</v>
      </c>
      <c r="S20" s="53">
        <v>2.6839446421904373E-3</v>
      </c>
      <c r="T20" s="53">
        <v>2.6284263827420131E-3</v>
      </c>
      <c r="U20" s="53">
        <v>2.6625177116573078E-3</v>
      </c>
      <c r="V20" s="53">
        <v>2.92035232206324E-3</v>
      </c>
      <c r="W20" s="215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2:41" ht="16.5" customHeight="1" x14ac:dyDescent="0.2">
      <c r="B21" s="133">
        <f>INC00!B22</f>
        <v>4000</v>
      </c>
      <c r="C21" s="133"/>
      <c r="D21" s="83" t="str">
        <f>INC00!D22</f>
        <v>Tributos sobre Bens e Serviços</v>
      </c>
      <c r="E21" s="84">
        <v>0.14889898212914246</v>
      </c>
      <c r="F21" s="84">
        <v>0.14640616579365054</v>
      </c>
      <c r="G21" s="84">
        <v>0.15409261353697074</v>
      </c>
      <c r="H21" s="84">
        <v>0.15463685310109024</v>
      </c>
      <c r="I21" s="84">
        <v>0.15165065235283234</v>
      </c>
      <c r="J21" s="84">
        <v>0.15051965607325632</v>
      </c>
      <c r="K21" s="84">
        <v>0.15527154360273374</v>
      </c>
      <c r="L21" s="84">
        <v>0.14274673850247682</v>
      </c>
      <c r="M21" s="84">
        <v>0.14878537075222859</v>
      </c>
      <c r="N21" s="84">
        <v>0.15059116349767276</v>
      </c>
      <c r="O21" s="84">
        <v>0.14835693386023646</v>
      </c>
      <c r="P21" s="84">
        <v>0.1496402406593568</v>
      </c>
      <c r="Q21" s="84">
        <v>0.14509703152906103</v>
      </c>
      <c r="R21" s="84">
        <v>0.14438788294455174</v>
      </c>
      <c r="S21" s="84">
        <v>0.13997054384637758</v>
      </c>
      <c r="T21" s="84">
        <v>0.14339019996659258</v>
      </c>
      <c r="U21" s="84">
        <v>0.14897804756138669</v>
      </c>
      <c r="V21" s="84">
        <v>0.14368653055810124</v>
      </c>
      <c r="W21" s="215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2:41" ht="15" customHeight="1" x14ac:dyDescent="0.2">
      <c r="B22" s="195"/>
      <c r="C22" s="200">
        <f>INC00!C23</f>
        <v>4100</v>
      </c>
      <c r="D22" s="76" t="str">
        <f>INC00!D23</f>
        <v xml:space="preserve">     Gerais </v>
      </c>
      <c r="E22" s="53">
        <v>0.10603405981557215</v>
      </c>
      <c r="F22" s="53">
        <v>0.10321365950036314</v>
      </c>
      <c r="G22" s="53">
        <v>0.11119804570333276</v>
      </c>
      <c r="H22" s="53">
        <v>0.11231786347803355</v>
      </c>
      <c r="I22" s="53">
        <v>0.10911743348293029</v>
      </c>
      <c r="J22" s="53">
        <v>0.10927317991079648</v>
      </c>
      <c r="K22" s="53">
        <v>0.11475006992398656</v>
      </c>
      <c r="L22" s="53">
        <v>0.10624018524718833</v>
      </c>
      <c r="M22" s="53">
        <v>0.11133629768250526</v>
      </c>
      <c r="N22" s="53">
        <v>0.11081224472037475</v>
      </c>
      <c r="O22" s="53">
        <v>0.11058218029048542</v>
      </c>
      <c r="P22" s="53">
        <v>0.11130493558714262</v>
      </c>
      <c r="Q22" s="53">
        <v>0.10596446922151868</v>
      </c>
      <c r="R22" s="53">
        <v>0.10276292968129375</v>
      </c>
      <c r="S22" s="53">
        <v>9.1937575900975149E-2</v>
      </c>
      <c r="T22" s="53">
        <v>0.10280879623626746</v>
      </c>
      <c r="U22" s="53">
        <v>0.10765323367244589</v>
      </c>
      <c r="V22" s="53">
        <v>0.10415032242677859</v>
      </c>
      <c r="W22" s="215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2:41" ht="15" customHeight="1" x14ac:dyDescent="0.2">
      <c r="B23" s="195"/>
      <c r="C23" s="200">
        <f>INC00!C24</f>
        <v>4200</v>
      </c>
      <c r="D23" s="76" t="str">
        <f>INC00!D24</f>
        <v xml:space="preserve">    Seletivos</v>
      </c>
      <c r="E23" s="53">
        <v>2.9161038113513567E-2</v>
      </c>
      <c r="F23" s="53">
        <v>2.938138675966254E-2</v>
      </c>
      <c r="G23" s="53">
        <v>2.8551702284078346E-2</v>
      </c>
      <c r="H23" s="53">
        <v>2.8388514284590095E-2</v>
      </c>
      <c r="I23" s="53">
        <v>2.8435073323384932E-2</v>
      </c>
      <c r="J23" s="53">
        <v>2.6565393016343954E-2</v>
      </c>
      <c r="K23" s="53">
        <v>2.4650468134799895E-2</v>
      </c>
      <c r="L23" s="53">
        <v>2.1117809811774108E-2</v>
      </c>
      <c r="M23" s="53">
        <v>2.1726576263800198E-2</v>
      </c>
      <c r="N23" s="53">
        <v>2.3163041797640744E-2</v>
      </c>
      <c r="O23" s="53">
        <v>1.9953464311664115E-2</v>
      </c>
      <c r="P23" s="53">
        <v>1.8741966935085553E-2</v>
      </c>
      <c r="Q23" s="53">
        <v>1.9186222971531289E-2</v>
      </c>
      <c r="R23" s="53">
        <v>2.1301278185781324E-2</v>
      </c>
      <c r="S23" s="53">
        <v>2.9334019490789127E-2</v>
      </c>
      <c r="T23" s="53">
        <v>2.1819149703267204E-2</v>
      </c>
      <c r="U23" s="53">
        <v>2.2587667643648855E-2</v>
      </c>
      <c r="V23" s="53">
        <v>2.2639016227216792E-2</v>
      </c>
      <c r="W23" s="215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2:41" ht="15" customHeight="1" x14ac:dyDescent="0.2">
      <c r="C24" s="143">
        <f>INC00!C25</f>
        <v>4210</v>
      </c>
      <c r="D24" s="69" t="str">
        <f>INC00!D25</f>
        <v xml:space="preserve">        Automóveis</v>
      </c>
      <c r="E24" s="53">
        <v>1.7907467503136233E-3</v>
      </c>
      <c r="F24" s="53">
        <v>1.3476108688389118E-3</v>
      </c>
      <c r="G24" s="53">
        <v>1.5145061166952694E-3</v>
      </c>
      <c r="H24" s="53">
        <v>1.7247321653936886E-3</v>
      </c>
      <c r="I24" s="53">
        <v>1.7916841455295897E-3</v>
      </c>
      <c r="J24" s="53">
        <v>1.9255497324553999E-3</v>
      </c>
      <c r="K24" s="53">
        <v>1.941416847703885E-3</v>
      </c>
      <c r="L24" s="53">
        <v>6.3329215555346424E-4</v>
      </c>
      <c r="M24" s="53">
        <v>1.4892123854068366E-3</v>
      </c>
      <c r="N24" s="53">
        <v>1.6337935127438555E-3</v>
      </c>
      <c r="O24" s="53">
        <v>9.1291748561321854E-4</v>
      </c>
      <c r="P24" s="53">
        <v>7.1259349645413092E-4</v>
      </c>
      <c r="Q24" s="53">
        <v>8.5489706344324477E-4</v>
      </c>
      <c r="R24" s="53">
        <v>7.2827499614445609E-4</v>
      </c>
      <c r="S24" s="53">
        <v>5.2615828957744751E-4</v>
      </c>
      <c r="T24" s="53">
        <v>6.7851875606210184E-4</v>
      </c>
      <c r="U24" s="53">
        <v>8.2932022132963911E-4</v>
      </c>
      <c r="V24" s="53">
        <v>7.7710505647156944E-4</v>
      </c>
      <c r="W24" s="215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2:41" ht="15" customHeight="1" x14ac:dyDescent="0.2">
      <c r="C25" s="143">
        <f>INC00!C26</f>
        <v>4220</v>
      </c>
      <c r="D25" s="69" t="str">
        <f>INC00!D26</f>
        <v xml:space="preserve">        Bebidas</v>
      </c>
      <c r="E25" s="53">
        <v>1.206670272873749E-3</v>
      </c>
      <c r="F25" s="53">
        <v>1.1062539785618793E-3</v>
      </c>
      <c r="G25" s="53">
        <v>1.0213165622890606E-3</v>
      </c>
      <c r="H25" s="53">
        <v>1.0868439791666623E-3</v>
      </c>
      <c r="I25" s="53">
        <v>1.0934626639370114E-3</v>
      </c>
      <c r="J25" s="53">
        <v>9.5378655375991713E-4</v>
      </c>
      <c r="K25" s="53">
        <v>8.0139956564441689E-4</v>
      </c>
      <c r="L25" s="53">
        <v>6.9293034085060471E-4</v>
      </c>
      <c r="M25" s="53">
        <v>6.2550701995973078E-4</v>
      </c>
      <c r="N25" s="53">
        <v>6.836896444677407E-4</v>
      </c>
      <c r="O25" s="53">
        <v>6.694283642232552E-4</v>
      </c>
      <c r="P25" s="53">
        <v>6.4793723664487027E-4</v>
      </c>
      <c r="Q25" s="53">
        <v>5.8843512425051743E-4</v>
      </c>
      <c r="R25" s="53">
        <v>4.3349862282975027E-4</v>
      </c>
      <c r="S25" s="53">
        <v>4.2809995963522728E-4</v>
      </c>
      <c r="T25" s="53">
        <v>4.4716768707698959E-4</v>
      </c>
      <c r="U25" s="53">
        <v>4.0173553300785369E-4</v>
      </c>
      <c r="V25" s="53">
        <v>5.0172035284085851E-4</v>
      </c>
      <c r="W25" s="21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2:41" ht="15" customHeight="1" x14ac:dyDescent="0.2">
      <c r="C26" s="143">
        <f>INC00!C27</f>
        <v>4230</v>
      </c>
      <c r="D26" s="69" t="str">
        <f>INC00!D27</f>
        <v xml:space="preserve">        Combustíveis</v>
      </c>
      <c r="E26" s="53">
        <v>1.8095518093022775E-2</v>
      </c>
      <c r="F26" s="53">
        <v>1.8636630439665465E-2</v>
      </c>
      <c r="G26" s="53">
        <v>1.7217000083311715E-2</v>
      </c>
      <c r="H26" s="53">
        <v>1.6535070936924436E-2</v>
      </c>
      <c r="I26" s="53">
        <v>1.6817610602121561E-2</v>
      </c>
      <c r="J26" s="53">
        <v>1.5361982720036749E-2</v>
      </c>
      <c r="K26" s="53">
        <v>1.4261010405779533E-2</v>
      </c>
      <c r="L26" s="53">
        <v>1.2449568168832534E-2</v>
      </c>
      <c r="M26" s="53">
        <v>1.2603942959336794E-2</v>
      </c>
      <c r="N26" s="53">
        <v>1.416920292689715E-2</v>
      </c>
      <c r="O26" s="53">
        <v>1.15621602033497E-2</v>
      </c>
      <c r="P26" s="53">
        <v>1.1513358047169185E-2</v>
      </c>
      <c r="Q26" s="53">
        <v>1.1513097084127523E-2</v>
      </c>
      <c r="R26" s="53">
        <v>1.1773253627000092E-2</v>
      </c>
      <c r="S26" s="53">
        <v>1.5878925939630213E-2</v>
      </c>
      <c r="T26" s="53">
        <v>1.2740990966949287E-2</v>
      </c>
      <c r="U26" s="53">
        <v>1.3072711595599648E-2</v>
      </c>
      <c r="V26" s="53">
        <v>1.2720345456554224E-2</v>
      </c>
      <c r="W26" s="215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2:41" ht="15" customHeight="1" x14ac:dyDescent="0.2">
      <c r="C27" s="143">
        <f>INC00!C28</f>
        <v>4240</v>
      </c>
      <c r="D27" s="69" t="str">
        <f>INC00!D28</f>
        <v xml:space="preserve">        Energia Elétrica</v>
      </c>
      <c r="E27" s="53">
        <v>6.7752218895284731E-3</v>
      </c>
      <c r="F27" s="53">
        <v>7.1299718696728881E-3</v>
      </c>
      <c r="G27" s="53">
        <v>7.621705404242984E-3</v>
      </c>
      <c r="H27" s="53">
        <v>7.9823890626607424E-3</v>
      </c>
      <c r="I27" s="53">
        <v>7.7354415337283584E-3</v>
      </c>
      <c r="J27" s="53">
        <v>7.2927086291312551E-3</v>
      </c>
      <c r="K27" s="53">
        <v>6.6137351500981725E-3</v>
      </c>
      <c r="L27" s="53">
        <v>6.3460564803991355E-3</v>
      </c>
      <c r="M27" s="53">
        <v>6.0546462585891825E-3</v>
      </c>
      <c r="N27" s="53">
        <v>5.8207256587747601E-3</v>
      </c>
      <c r="O27" s="53">
        <v>5.9608532927913332E-3</v>
      </c>
      <c r="P27" s="53">
        <v>4.9083484772636694E-3</v>
      </c>
      <c r="Q27" s="53">
        <v>5.2454775112377623E-3</v>
      </c>
      <c r="R27" s="53">
        <v>7.4168882250153318E-3</v>
      </c>
      <c r="S27" s="53">
        <v>1.1588703446366182E-2</v>
      </c>
      <c r="T27" s="53">
        <v>7.1611088239393736E-3</v>
      </c>
      <c r="U27" s="53">
        <v>7.527951995708773E-3</v>
      </c>
      <c r="V27" s="53">
        <v>7.8738268776464317E-3</v>
      </c>
      <c r="W27" s="215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2:41" ht="15" customHeight="1" x14ac:dyDescent="0.2">
      <c r="C28" s="143">
        <f>INC00!C29</f>
        <v>4250</v>
      </c>
      <c r="D28" s="69" t="str">
        <f>INC00!D29</f>
        <v xml:space="preserve">        Tabaco</v>
      </c>
      <c r="E28" s="53">
        <v>1.2928811077749498E-3</v>
      </c>
      <c r="F28" s="53">
        <v>1.1609196029233962E-3</v>
      </c>
      <c r="G28" s="53">
        <v>1.1771741175393177E-3</v>
      </c>
      <c r="H28" s="53">
        <v>1.0594781404445648E-3</v>
      </c>
      <c r="I28" s="53">
        <v>9.9687437806840994E-4</v>
      </c>
      <c r="J28" s="53">
        <v>1.0313653809606302E-3</v>
      </c>
      <c r="K28" s="53">
        <v>1.0329061655738859E-3</v>
      </c>
      <c r="L28" s="53">
        <v>9.9596266613836927E-4</v>
      </c>
      <c r="M28" s="53">
        <v>9.532676405076551E-4</v>
      </c>
      <c r="N28" s="53">
        <v>8.5563005475723783E-4</v>
      </c>
      <c r="O28" s="53">
        <v>8.4810496568660536E-4</v>
      </c>
      <c r="P28" s="53">
        <v>9.5972967755369792E-4</v>
      </c>
      <c r="Q28" s="53">
        <v>9.8431618847224394E-4</v>
      </c>
      <c r="R28" s="53">
        <v>9.4936271479169625E-4</v>
      </c>
      <c r="S28" s="53">
        <v>9.1213185558005575E-4</v>
      </c>
      <c r="T28" s="53">
        <v>7.9136346923945199E-4</v>
      </c>
      <c r="U28" s="53">
        <v>7.5594829800294404E-4</v>
      </c>
      <c r="V28" s="53">
        <v>7.6601848370370592E-4</v>
      </c>
      <c r="W28" s="215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2:41" ht="15" customHeight="1" x14ac:dyDescent="0.2">
      <c r="B29" s="201"/>
      <c r="C29" s="200">
        <f>INC00!C30</f>
        <v>4300</v>
      </c>
      <c r="D29" s="76" t="str">
        <f>INC00!D30</f>
        <v>Comércio exterior</v>
      </c>
      <c r="E29" s="53">
        <v>5.3443850802065143E-3</v>
      </c>
      <c r="F29" s="53">
        <v>4.7327531085600647E-3</v>
      </c>
      <c r="G29" s="53">
        <v>4.7079428935162997E-3</v>
      </c>
      <c r="H29" s="53">
        <v>4.1199474518798882E-3</v>
      </c>
      <c r="I29" s="53">
        <v>4.0920548328793691E-3</v>
      </c>
      <c r="J29" s="53">
        <v>4.4914512981495793E-3</v>
      </c>
      <c r="K29" s="53">
        <v>5.5000258088109431E-3</v>
      </c>
      <c r="L29" s="53">
        <v>4.7717676470380617E-3</v>
      </c>
      <c r="M29" s="53">
        <v>5.4348426907959374E-3</v>
      </c>
      <c r="N29" s="53">
        <v>6.1152456151526364E-3</v>
      </c>
      <c r="O29" s="53">
        <v>6.4568950833977182E-3</v>
      </c>
      <c r="P29" s="53">
        <v>6.9348165453701907E-3</v>
      </c>
      <c r="Q29" s="53">
        <v>6.3633879148662391E-3</v>
      </c>
      <c r="R29" s="53">
        <v>6.49945689085853E-3</v>
      </c>
      <c r="S29" s="53">
        <v>5.0161060774169099E-3</v>
      </c>
      <c r="T29" s="53">
        <v>4.9139588793357877E-3</v>
      </c>
      <c r="U29" s="53">
        <v>5.90841278375625E-3</v>
      </c>
      <c r="V29" s="53">
        <v>5.9161128307123421E-3</v>
      </c>
      <c r="W29" s="215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2:41" ht="15" customHeight="1" x14ac:dyDescent="0.2">
      <c r="B30" s="201"/>
      <c r="C30" s="200">
        <f>INC00!C31</f>
        <v>4400</v>
      </c>
      <c r="D30" s="202" t="str">
        <f>INC00!D31</f>
        <v>Taxas - Prest. Serviços e Poder Polícia</v>
      </c>
      <c r="E30" s="53">
        <v>6.3953231733554676E-3</v>
      </c>
      <c r="F30" s="53">
        <v>7.1655832459816323E-3</v>
      </c>
      <c r="G30" s="53">
        <v>7.5963197451655454E-3</v>
      </c>
      <c r="H30" s="53">
        <v>7.8760726744874724E-3</v>
      </c>
      <c r="I30" s="53">
        <v>8.0135121891732729E-3</v>
      </c>
      <c r="J30" s="53">
        <v>7.7725865645689668E-3</v>
      </c>
      <c r="K30" s="53">
        <v>7.8143878578856088E-3</v>
      </c>
      <c r="L30" s="53">
        <v>8.1249749631701548E-3</v>
      </c>
      <c r="M30" s="53">
        <v>7.8951054763233223E-3</v>
      </c>
      <c r="N30" s="53">
        <v>8.0519551659666549E-3</v>
      </c>
      <c r="O30" s="53">
        <v>8.0080521416844384E-3</v>
      </c>
      <c r="P30" s="53">
        <v>7.8520184347773796E-3</v>
      </c>
      <c r="Q30" s="53">
        <v>7.7190475213553779E-3</v>
      </c>
      <c r="R30" s="53">
        <v>8.1597918643622168E-3</v>
      </c>
      <c r="S30" s="53">
        <v>8.8104282753660081E-3</v>
      </c>
      <c r="T30" s="53">
        <v>8.8065455259234704E-3</v>
      </c>
      <c r="U30" s="53">
        <v>8.2988261008833161E-3</v>
      </c>
      <c r="V30" s="53">
        <v>7.5051113208203174E-3</v>
      </c>
      <c r="W30" s="215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2:41" ht="15" customHeight="1" x14ac:dyDescent="0.2">
      <c r="B31" s="201"/>
      <c r="C31" s="200">
        <f>INC00!C32</f>
        <v>4500</v>
      </c>
      <c r="D31" s="76" t="str">
        <f>INC00!D32</f>
        <v>Contribuições Previdenciárias</v>
      </c>
      <c r="E31" s="53">
        <v>2.029391460889827E-4</v>
      </c>
      <c r="F31" s="53">
        <v>2.0685012446203027E-4</v>
      </c>
      <c r="G31" s="53">
        <v>2.3369790846287152E-4</v>
      </c>
      <c r="H31" s="53">
        <v>1.7725469793813546E-4</v>
      </c>
      <c r="I31" s="53">
        <v>2.0654325458193331E-4</v>
      </c>
      <c r="J31" s="53">
        <v>2.168573829657387E-4</v>
      </c>
      <c r="K31" s="53">
        <v>2.1139852391062952E-4</v>
      </c>
      <c r="L31" s="53">
        <v>1.9677729749305716E-4</v>
      </c>
      <c r="M31" s="53">
        <v>1.9065528966271704E-4</v>
      </c>
      <c r="N31" s="53">
        <v>1.9496758487261851E-4</v>
      </c>
      <c r="O31" s="53">
        <v>8.4531032083219094E-4</v>
      </c>
      <c r="P31" s="53">
        <v>2.3031180594055996E-3</v>
      </c>
      <c r="Q31" s="53">
        <v>3.4129265794824769E-3</v>
      </c>
      <c r="R31" s="53">
        <v>3.2435550922439368E-3</v>
      </c>
      <c r="S31" s="53">
        <v>2.6329294034001735E-3</v>
      </c>
      <c r="T31" s="53">
        <v>3.0169272013447932E-3</v>
      </c>
      <c r="U31" s="53">
        <v>2.2034560379646418E-3</v>
      </c>
      <c r="V31" s="53">
        <v>1.618953870010525E-3</v>
      </c>
      <c r="W31" s="215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2:41" ht="12.75" x14ac:dyDescent="0.2">
      <c r="C32" s="200">
        <f>INC00!C33</f>
        <v>4600</v>
      </c>
      <c r="D32" s="76" t="str">
        <f>INC00!D33</f>
        <v>Outras Contribuições Sociais e Econômicas</v>
      </c>
      <c r="E32" s="53">
        <v>1.7612368004057588E-3</v>
      </c>
      <c r="F32" s="53">
        <v>1.7059330546211231E-3</v>
      </c>
      <c r="G32" s="53">
        <v>1.8049050024149186E-3</v>
      </c>
      <c r="H32" s="53">
        <v>1.7572005141610874E-3</v>
      </c>
      <c r="I32" s="53">
        <v>1.7860352698825918E-3</v>
      </c>
      <c r="J32" s="53">
        <v>2.2001879004315715E-3</v>
      </c>
      <c r="K32" s="53">
        <v>2.3451933533400926E-3</v>
      </c>
      <c r="L32" s="53">
        <v>2.2952235358131069E-3</v>
      </c>
      <c r="M32" s="53">
        <v>2.2018933491411261E-3</v>
      </c>
      <c r="N32" s="53">
        <v>2.2537086136653517E-3</v>
      </c>
      <c r="O32" s="53">
        <v>2.5110317121725696E-3</v>
      </c>
      <c r="P32" s="53">
        <v>2.503385097575432E-3</v>
      </c>
      <c r="Q32" s="53">
        <v>2.4509773203069828E-3</v>
      </c>
      <c r="R32" s="53">
        <v>2.4208712300120066E-3</v>
      </c>
      <c r="S32" s="53">
        <v>2.2394846984301981E-3</v>
      </c>
      <c r="T32" s="53">
        <v>2.0248224204538774E-3</v>
      </c>
      <c r="U32" s="53">
        <v>2.3264513226877483E-3</v>
      </c>
      <c r="V32" s="53">
        <v>1.8570138825626718E-3</v>
      </c>
      <c r="W32" s="215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2:41" ht="16.5" customHeight="1" x14ac:dyDescent="0.2">
      <c r="B33" s="133">
        <f>INC00!B34</f>
        <v>5000</v>
      </c>
      <c r="C33" s="133"/>
      <c r="D33" s="83" t="str">
        <f>INC00!D34</f>
        <v>Tributos sobre Transações Financeiras</v>
      </c>
      <c r="E33" s="84">
        <v>1.6296208513881433E-2</v>
      </c>
      <c r="F33" s="84">
        <v>1.5952918601858251E-2</v>
      </c>
      <c r="G33" s="84">
        <v>1.6154539969892908E-2</v>
      </c>
      <c r="H33" s="84">
        <v>1.6109653022755209E-2</v>
      </c>
      <c r="I33" s="84">
        <v>1.6052215496313818E-2</v>
      </c>
      <c r="J33" s="84">
        <v>1.62265062309963E-2</v>
      </c>
      <c r="K33" s="84">
        <v>6.7989150761249579E-3</v>
      </c>
      <c r="L33" s="84">
        <v>5.762280062192259E-3</v>
      </c>
      <c r="M33" s="84">
        <v>6.8348580033471629E-3</v>
      </c>
      <c r="N33" s="84">
        <v>7.330571501933063E-3</v>
      </c>
      <c r="O33" s="84">
        <v>6.3859495396821446E-3</v>
      </c>
      <c r="P33" s="84">
        <v>5.4698008342437933E-3</v>
      </c>
      <c r="Q33" s="84">
        <v>5.1600073031810439E-3</v>
      </c>
      <c r="R33" s="84">
        <v>5.785111634514368E-3</v>
      </c>
      <c r="S33" s="84">
        <v>5.366589958221998E-3</v>
      </c>
      <c r="T33" s="84">
        <v>5.2683317160447489E-3</v>
      </c>
      <c r="U33" s="84">
        <v>5.3152903375195777E-3</v>
      </c>
      <c r="V33" s="84">
        <v>5.6375187404749611E-3</v>
      </c>
      <c r="W33" s="215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2:41" ht="15" customHeight="1" x14ac:dyDescent="0.2">
      <c r="B34" s="201"/>
      <c r="C34" s="143">
        <f>INC00!C35</f>
        <v>5100</v>
      </c>
      <c r="D34" s="76" t="str">
        <f>INC00!D35</f>
        <v xml:space="preserve">      Trib. s/ Débitos e Créditos Bancários</v>
      </c>
      <c r="E34" s="53">
        <v>1.3613805866409021E-2</v>
      </c>
      <c r="F34" s="53">
        <v>1.3379541951390846E-2</v>
      </c>
      <c r="G34" s="53">
        <v>1.34817864855869E-2</v>
      </c>
      <c r="H34" s="53">
        <v>1.3360916524895128E-2</v>
      </c>
      <c r="I34" s="53">
        <v>1.3254986419536196E-2</v>
      </c>
      <c r="J34" s="53">
        <v>1.3352614245237541E-2</v>
      </c>
      <c r="K34" s="53">
        <v>3.1346217082659547E-4</v>
      </c>
      <c r="L34" s="53">
        <v>-8.757722907434058E-6</v>
      </c>
      <c r="M34" s="53">
        <v>-3.1168500440279815E-6</v>
      </c>
      <c r="N34" s="53">
        <v>1.8844564219422574E-5</v>
      </c>
      <c r="O34" s="53">
        <v>-5.2905515537638427E-5</v>
      </c>
      <c r="P34" s="53">
        <v>-4.7728412787935616E-5</v>
      </c>
      <c r="Q34" s="53">
        <v>1.0951389343363755E-5</v>
      </c>
      <c r="R34" s="53">
        <v>8.7533583164311884E-7</v>
      </c>
      <c r="S34" s="53">
        <v>3.0501532221635237E-8</v>
      </c>
      <c r="T34" s="53">
        <v>3.4363339570815268E-6</v>
      </c>
      <c r="U34" s="53">
        <v>4.1056392603075602E-7</v>
      </c>
      <c r="V34" s="53">
        <v>-4.6819250795722589E-6</v>
      </c>
      <c r="W34" s="215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2:41" ht="15" customHeight="1" x14ac:dyDescent="0.2">
      <c r="B35" s="201"/>
      <c r="C35" s="143">
        <f>INC00!C36</f>
        <v>5200</v>
      </c>
      <c r="D35" s="76" t="str">
        <f>INC00!D36</f>
        <v xml:space="preserve">      Outros</v>
      </c>
      <c r="E35" s="53">
        <v>2.6824026474724142E-3</v>
      </c>
      <c r="F35" s="53">
        <v>2.5733766504674022E-3</v>
      </c>
      <c r="G35" s="53">
        <v>2.6727534843060102E-3</v>
      </c>
      <c r="H35" s="53">
        <v>2.7487364978600799E-3</v>
      </c>
      <c r="I35" s="53">
        <v>2.7972290767776216E-3</v>
      </c>
      <c r="J35" s="53">
        <v>2.8738919857587602E-3</v>
      </c>
      <c r="K35" s="53">
        <v>6.4854529052983624E-3</v>
      </c>
      <c r="L35" s="53">
        <v>5.7710377850996942E-3</v>
      </c>
      <c r="M35" s="53">
        <v>6.8379748533911912E-3</v>
      </c>
      <c r="N35" s="53">
        <v>7.3117269377136404E-3</v>
      </c>
      <c r="O35" s="53">
        <v>6.438855055219783E-3</v>
      </c>
      <c r="P35" s="53">
        <v>5.5175292470317286E-3</v>
      </c>
      <c r="Q35" s="53">
        <v>5.1490559138376796E-3</v>
      </c>
      <c r="R35" s="53">
        <v>5.7842362986827243E-3</v>
      </c>
      <c r="S35" s="53">
        <v>5.3665594566897762E-3</v>
      </c>
      <c r="T35" s="53">
        <v>5.2648953820876674E-3</v>
      </c>
      <c r="U35" s="53">
        <v>5.3148797735935475E-3</v>
      </c>
      <c r="V35" s="53">
        <v>5.6422006655545334E-3</v>
      </c>
      <c r="W35" s="21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2:41" ht="16.5" customHeight="1" thickBot="1" x14ac:dyDescent="0.25">
      <c r="B36" s="209">
        <f>INC00!B37</f>
        <v>9000</v>
      </c>
      <c r="C36" s="209"/>
      <c r="D36" s="210" t="str">
        <f>INC00!D37</f>
        <v>Outros Tributos</v>
      </c>
      <c r="E36" s="211">
        <v>5.9862376134137173E-4</v>
      </c>
      <c r="F36" s="211">
        <v>8.5896117354216059E-5</v>
      </c>
      <c r="G36" s="211">
        <v>7.5450497725128898E-5</v>
      </c>
      <c r="H36" s="211">
        <v>2.4005327145265056E-4</v>
      </c>
      <c r="I36" s="211">
        <v>1.5137469636586774E-4</v>
      </c>
      <c r="J36" s="211">
        <v>5.9801411349802501E-4</v>
      </c>
      <c r="K36" s="211">
        <v>-3.1265735839046258E-4</v>
      </c>
      <c r="L36" s="211">
        <v>-3.8665427820060557E-4</v>
      </c>
      <c r="M36" s="211">
        <v>2.5255160235336077E-4</v>
      </c>
      <c r="N36" s="211">
        <v>8.6059005109700217E-5</v>
      </c>
      <c r="O36" s="211">
        <v>-8.5471567058378818E-5</v>
      </c>
      <c r="P36" s="211">
        <v>1.12116231776877E-4</v>
      </c>
      <c r="Q36" s="211">
        <v>2.968746188799252E-5</v>
      </c>
      <c r="R36" s="211">
        <v>-7.7437062724209518E-5</v>
      </c>
      <c r="S36" s="211">
        <v>2.5089720013054031E-5</v>
      </c>
      <c r="T36" s="211">
        <v>3.6271277914681034E-5</v>
      </c>
      <c r="U36" s="211">
        <v>4.1817304354551798E-5</v>
      </c>
      <c r="V36" s="211">
        <v>3.6365214017615727E-6</v>
      </c>
      <c r="W36" s="215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2:41" ht="12.75" x14ac:dyDescent="0.2">
      <c r="B37" s="128"/>
      <c r="C37" s="128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 s="214"/>
    </row>
    <row r="38" spans="2:41" ht="12.75" x14ac:dyDescent="0.2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 s="483"/>
    </row>
    <row r="39" spans="2:41" ht="12.75" x14ac:dyDescent="0.2">
      <c r="B39" s="176"/>
      <c r="C39" s="176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2:41" ht="12.75" x14ac:dyDescent="0.2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2:41" ht="12.75" x14ac:dyDescent="0.2"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2:41" ht="12.75" x14ac:dyDescent="0.2"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</sheetData>
  <mergeCells count="2">
    <mergeCell ref="B3:V3"/>
    <mergeCell ref="B2:V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2:W38"/>
  <sheetViews>
    <sheetView showGridLines="0" topLeftCell="B1" workbookViewId="0">
      <selection activeCell="V6" sqref="V6"/>
    </sheetView>
  </sheetViews>
  <sheetFormatPr defaultColWidth="11.42578125" defaultRowHeight="11.25" x14ac:dyDescent="0.2"/>
  <cols>
    <col min="1" max="1" width="4.42578125" style="64" customWidth="1"/>
    <col min="2" max="2" width="4.42578125" style="117" customWidth="1"/>
    <col min="3" max="3" width="5.7109375" style="117" customWidth="1"/>
    <col min="4" max="4" width="35.85546875" style="64" customWidth="1"/>
    <col min="5" max="10" width="6.85546875" style="64" customWidth="1"/>
    <col min="11" max="13" width="6.85546875" style="132" customWidth="1"/>
    <col min="14" max="22" width="6.85546875" style="64" customWidth="1"/>
    <col min="23" max="16384" width="11.42578125" style="64"/>
  </cols>
  <sheetData>
    <row r="2" spans="2:23" s="66" customFormat="1" x14ac:dyDescent="0.2">
      <c r="B2" s="567" t="s">
        <v>89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</row>
    <row r="3" spans="2:23" s="66" customFormat="1" ht="14.25" customHeight="1" x14ac:dyDescent="0.2">
      <c r="B3" s="568" t="s">
        <v>322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</row>
    <row r="4" spans="2:23" s="66" customFormat="1" ht="18.75" customHeight="1" x14ac:dyDescent="0.2">
      <c r="B4" s="119"/>
      <c r="C4" s="119"/>
      <c r="D4" s="120"/>
      <c r="E4" s="120"/>
      <c r="F4" s="120"/>
      <c r="G4" s="120"/>
      <c r="H4" s="120"/>
      <c r="I4" s="189"/>
      <c r="K4" s="190"/>
      <c r="N4" s="191"/>
      <c r="P4" s="191"/>
      <c r="Q4" s="191"/>
      <c r="U4" s="191"/>
      <c r="V4" s="191" t="s">
        <v>115</v>
      </c>
    </row>
    <row r="5" spans="2:23" s="66" customFormat="1" ht="21" customHeight="1" x14ac:dyDescent="0.2">
      <c r="B5" s="124" t="s">
        <v>19</v>
      </c>
      <c r="C5" s="124"/>
      <c r="D5" s="123" t="s">
        <v>96</v>
      </c>
      <c r="E5" s="192">
        <v>2002</v>
      </c>
      <c r="F5" s="192">
        <v>2003</v>
      </c>
      <c r="G5" s="192">
        <v>2004</v>
      </c>
      <c r="H5" s="192">
        <v>2005</v>
      </c>
      <c r="I5" s="192">
        <v>2006</v>
      </c>
      <c r="J5" s="192">
        <v>2007</v>
      </c>
      <c r="K5" s="192">
        <v>2008</v>
      </c>
      <c r="L5" s="192">
        <v>2009</v>
      </c>
      <c r="M5" s="192">
        <v>2010</v>
      </c>
      <c r="N5" s="327">
        <v>2011</v>
      </c>
      <c r="O5" s="327">
        <v>2012</v>
      </c>
      <c r="P5" s="327">
        <v>2013</v>
      </c>
      <c r="Q5" s="327">
        <v>2014</v>
      </c>
      <c r="R5" s="327">
        <v>2015</v>
      </c>
      <c r="S5" s="327">
        <v>2016</v>
      </c>
      <c r="T5" s="367">
        <v>2017</v>
      </c>
      <c r="U5" s="415">
        <v>2018</v>
      </c>
      <c r="V5" s="454">
        <v>2019</v>
      </c>
      <c r="W5" s="77"/>
    </row>
    <row r="6" spans="2:23" ht="21.75" customHeight="1" x14ac:dyDescent="0.2">
      <c r="B6" s="193">
        <f>INC00!B7</f>
        <v>0</v>
      </c>
      <c r="C6" s="193"/>
      <c r="D6" s="193" t="str">
        <f>INC00!D7</f>
        <v>Total da Receita Tributária</v>
      </c>
      <c r="E6" s="194">
        <v>1</v>
      </c>
      <c r="F6" s="194">
        <v>0.99999999999999989</v>
      </c>
      <c r="G6" s="194">
        <v>0.99999999999999989</v>
      </c>
      <c r="H6" s="194">
        <v>0.99999999999999989</v>
      </c>
      <c r="I6" s="194">
        <v>1</v>
      </c>
      <c r="J6" s="194">
        <v>0.99999999999999989</v>
      </c>
      <c r="K6" s="194">
        <v>1.0000000000000002</v>
      </c>
      <c r="L6" s="194">
        <v>0.99999999999999989</v>
      </c>
      <c r="M6" s="194">
        <v>0.99999999999999989</v>
      </c>
      <c r="N6" s="194">
        <v>1</v>
      </c>
      <c r="O6" s="194">
        <v>1.0000000000000002</v>
      </c>
      <c r="P6" s="194">
        <v>1</v>
      </c>
      <c r="Q6" s="194">
        <v>1</v>
      </c>
      <c r="R6" s="194">
        <v>1</v>
      </c>
      <c r="S6" s="194">
        <v>1.0000000000000002</v>
      </c>
      <c r="T6" s="194">
        <v>1.0000000000000002</v>
      </c>
      <c r="U6" s="194">
        <v>1.0000000000000002</v>
      </c>
      <c r="V6" s="194">
        <v>1</v>
      </c>
      <c r="W6" s="132"/>
    </row>
    <row r="7" spans="2:23" ht="16.5" customHeight="1" x14ac:dyDescent="0.2">
      <c r="B7" s="133">
        <f>INC00!B8</f>
        <v>1000</v>
      </c>
      <c r="C7" s="133"/>
      <c r="D7" s="83" t="str">
        <f>INC00!D8</f>
        <v>Tributos sobre a Renda</v>
      </c>
      <c r="E7" s="84">
        <v>0.20306758350233592</v>
      </c>
      <c r="F7" s="84">
        <v>0.20065371377954</v>
      </c>
      <c r="G7" s="84">
        <v>0.19138450634318221</v>
      </c>
      <c r="H7" s="84">
        <v>0.20692205787257814</v>
      </c>
      <c r="I7" s="84">
        <v>0.20434522909117303</v>
      </c>
      <c r="J7" s="84">
        <v>0.2130290501430944</v>
      </c>
      <c r="K7" s="84">
        <v>0.22736961535398445</v>
      </c>
      <c r="L7" s="84">
        <v>0.22166643434560435</v>
      </c>
      <c r="M7" s="84">
        <v>0.20732787606759373</v>
      </c>
      <c r="N7" s="84">
        <v>0.21771494179685524</v>
      </c>
      <c r="O7" s="84">
        <v>0.20709903654561404</v>
      </c>
      <c r="P7" s="84">
        <v>0.21011186850203223</v>
      </c>
      <c r="Q7" s="84">
        <v>0.21008146119513191</v>
      </c>
      <c r="R7" s="84">
        <v>0.21116440043066942</v>
      </c>
      <c r="S7" s="84">
        <v>0.22617602789181912</v>
      </c>
      <c r="T7" s="84">
        <v>0.21745914833610214</v>
      </c>
      <c r="U7" s="84">
        <v>0.21617949840089948</v>
      </c>
      <c r="V7" s="84">
        <v>0.22452264280149972</v>
      </c>
      <c r="W7" s="132"/>
    </row>
    <row r="8" spans="2:23" ht="15" customHeight="1" x14ac:dyDescent="0.2">
      <c r="B8" s="195"/>
      <c r="C8" s="196">
        <f>INC00!C9</f>
        <v>1100</v>
      </c>
      <c r="D8" s="197" t="str">
        <f>INC00!D9</f>
        <v xml:space="preserve">    Pessoa Física</v>
      </c>
      <c r="E8" s="53">
        <v>5.9819157940320056E-2</v>
      </c>
      <c r="F8" s="53">
        <v>6.419273656455339E-2</v>
      </c>
      <c r="G8" s="53">
        <v>6.4480822644403482E-2</v>
      </c>
      <c r="H8" s="53">
        <v>6.6392565702269368E-2</v>
      </c>
      <c r="I8" s="53">
        <v>6.566175790253452E-2</v>
      </c>
      <c r="J8" s="53">
        <v>6.799984686361904E-2</v>
      </c>
      <c r="K8" s="53">
        <v>7.2790581903907525E-2</v>
      </c>
      <c r="L8" s="53">
        <v>7.1545222164693834E-2</v>
      </c>
      <c r="M8" s="53">
        <v>7.202265077313369E-2</v>
      </c>
      <c r="N8" s="53">
        <v>7.383890331577371E-2</v>
      </c>
      <c r="O8" s="53">
        <v>7.6482185986460616E-2</v>
      </c>
      <c r="P8" s="53">
        <v>7.4955369439404285E-2</v>
      </c>
      <c r="Q8" s="53">
        <v>7.8894161040059932E-2</v>
      </c>
      <c r="R8" s="53">
        <v>8.0098826978465085E-2</v>
      </c>
      <c r="S8" s="53">
        <v>8.2130589229092874E-2</v>
      </c>
      <c r="T8" s="53">
        <v>8.5478434380816995E-2</v>
      </c>
      <c r="U8" s="53">
        <v>8.7664895990180125E-2</v>
      </c>
      <c r="V8" s="53">
        <v>9.3246880064043372E-2</v>
      </c>
      <c r="W8" s="132"/>
    </row>
    <row r="9" spans="2:23" ht="15" customHeight="1" x14ac:dyDescent="0.2">
      <c r="B9" s="195"/>
      <c r="C9" s="196">
        <f>INC00!C10</f>
        <v>1200</v>
      </c>
      <c r="D9" s="69" t="str">
        <f>INC00!D10</f>
        <v xml:space="preserve">    Pessoa Jurídica</v>
      </c>
      <c r="E9" s="53">
        <v>9.2029677493183012E-2</v>
      </c>
      <c r="F9" s="53">
        <v>8.6256787161641382E-2</v>
      </c>
      <c r="G9" s="53">
        <v>8.6145260118758768E-2</v>
      </c>
      <c r="H9" s="53">
        <v>9.953416446119262E-2</v>
      </c>
      <c r="I9" s="53">
        <v>9.7993942080279034E-2</v>
      </c>
      <c r="J9" s="53">
        <v>0.10825102072482079</v>
      </c>
      <c r="K9" s="53">
        <v>0.11563417051405063</v>
      </c>
      <c r="L9" s="53">
        <v>0.11300183327201047</v>
      </c>
      <c r="M9" s="53">
        <v>0.10153589287366284</v>
      </c>
      <c r="N9" s="53">
        <v>0.10528943611435213</v>
      </c>
      <c r="O9" s="53">
        <v>9.451305465973299E-2</v>
      </c>
      <c r="P9" s="53">
        <v>9.8541436718668413E-2</v>
      </c>
      <c r="Q9" s="53">
        <v>9.3110753397157089E-2</v>
      </c>
      <c r="R9" s="53">
        <v>8.5240557232887232E-2</v>
      </c>
      <c r="S9" s="53">
        <v>9.7882012704360588E-2</v>
      </c>
      <c r="T9" s="53">
        <v>8.667681293216932E-2</v>
      </c>
      <c r="U9" s="53">
        <v>8.5019223698198587E-2</v>
      </c>
      <c r="V9" s="53">
        <v>8.6158839259467601E-2</v>
      </c>
      <c r="W9" s="132"/>
    </row>
    <row r="10" spans="2:23" ht="15" customHeight="1" x14ac:dyDescent="0.2">
      <c r="B10" s="195"/>
      <c r="C10" s="196">
        <f>INC00!C11</f>
        <v>1900</v>
      </c>
      <c r="D10" s="69" t="str">
        <f>INC00!D11</f>
        <v xml:space="preserve">    Retenções não Alocáveis</v>
      </c>
      <c r="E10" s="53">
        <v>5.1218748068832885E-2</v>
      </c>
      <c r="F10" s="53">
        <v>5.0204190053345199E-2</v>
      </c>
      <c r="G10" s="53">
        <v>4.0758423580019978E-2</v>
      </c>
      <c r="H10" s="53">
        <v>4.0995327709116181E-2</v>
      </c>
      <c r="I10" s="53">
        <v>4.0689529108359497E-2</v>
      </c>
      <c r="J10" s="53">
        <v>3.6778182554654579E-2</v>
      </c>
      <c r="K10" s="53">
        <v>3.8944862936026316E-2</v>
      </c>
      <c r="L10" s="53">
        <v>3.711937890890004E-2</v>
      </c>
      <c r="M10" s="53">
        <v>3.3769332420797209E-2</v>
      </c>
      <c r="N10" s="53">
        <v>3.8586602366729408E-2</v>
      </c>
      <c r="O10" s="53">
        <v>3.6103795899420442E-2</v>
      </c>
      <c r="P10" s="53">
        <v>3.661506234395951E-2</v>
      </c>
      <c r="Q10" s="53">
        <v>3.8076546757914907E-2</v>
      </c>
      <c r="R10" s="53">
        <v>4.5825016219317095E-2</v>
      </c>
      <c r="S10" s="53">
        <v>4.6163425958365659E-2</v>
      </c>
      <c r="T10" s="53">
        <v>4.5303901023115829E-2</v>
      </c>
      <c r="U10" s="53">
        <v>4.3495378712520759E-2</v>
      </c>
      <c r="V10" s="53">
        <v>4.5116923477988763E-2</v>
      </c>
      <c r="W10" s="132"/>
    </row>
    <row r="11" spans="2:23" ht="16.5" customHeight="1" x14ac:dyDescent="0.2">
      <c r="B11" s="133">
        <f>INC00!B12</f>
        <v>2000</v>
      </c>
      <c r="C11" s="133"/>
      <c r="D11" s="83" t="str">
        <f>INC00!D12</f>
        <v>Tributos sobre a Folha de Salários</v>
      </c>
      <c r="E11" s="84">
        <v>0.2445755951415696</v>
      </c>
      <c r="F11" s="84">
        <v>0.2458506925880089</v>
      </c>
      <c r="G11" s="84">
        <v>0.24806510247415187</v>
      </c>
      <c r="H11" s="84">
        <v>0.24964246479396235</v>
      </c>
      <c r="I11" s="84">
        <v>0.25646157055782753</v>
      </c>
      <c r="J11" s="84">
        <v>0.25416471213796205</v>
      </c>
      <c r="K11" s="84">
        <v>0.25432500477698672</v>
      </c>
      <c r="L11" s="84">
        <v>0.27727796466833482</v>
      </c>
      <c r="M11" s="84">
        <v>0.27542938266452482</v>
      </c>
      <c r="N11" s="84">
        <v>0.27112968147059829</v>
      </c>
      <c r="O11" s="84">
        <v>0.27995808631954866</v>
      </c>
      <c r="P11" s="84">
        <v>0.27386938380947423</v>
      </c>
      <c r="Q11" s="84">
        <v>0.27705055121101563</v>
      </c>
      <c r="R11" s="84">
        <v>0.27697215447515161</v>
      </c>
      <c r="S11" s="84">
        <v>0.27798558813147067</v>
      </c>
      <c r="T11" s="84">
        <v>0.27685112487277558</v>
      </c>
      <c r="U11" s="84">
        <v>0.27338958825160803</v>
      </c>
      <c r="V11" s="84">
        <v>0.27732470322109332</v>
      </c>
      <c r="W11" s="132"/>
    </row>
    <row r="12" spans="2:23" ht="15" customHeight="1" x14ac:dyDescent="0.2">
      <c r="B12" s="195"/>
      <c r="C12" s="196">
        <f>INC00!C13</f>
        <v>2100</v>
      </c>
      <c r="D12" s="69" t="str">
        <f>INC00!D13</f>
        <v xml:space="preserve">    Previdência Social</v>
      </c>
      <c r="E12" s="53">
        <v>0.17628874484203511</v>
      </c>
      <c r="F12" s="53">
        <v>0.17645787776072053</v>
      </c>
      <c r="G12" s="53">
        <v>0.18118524391296431</v>
      </c>
      <c r="H12" s="53">
        <v>0.18240587230799407</v>
      </c>
      <c r="I12" s="53">
        <v>0.18643470441253004</v>
      </c>
      <c r="J12" s="53">
        <v>0.18611826312879798</v>
      </c>
      <c r="K12" s="53">
        <v>0.18420305740055817</v>
      </c>
      <c r="L12" s="53">
        <v>0.20096515656912176</v>
      </c>
      <c r="M12" s="53">
        <v>0.19912627137485134</v>
      </c>
      <c r="N12" s="53">
        <v>0.19686047343355842</v>
      </c>
      <c r="O12" s="53">
        <v>0.20089021049923253</v>
      </c>
      <c r="P12" s="53">
        <v>0.19286468349190405</v>
      </c>
      <c r="Q12" s="53">
        <v>0.19246890396011437</v>
      </c>
      <c r="R12" s="53">
        <v>0.18986736182171798</v>
      </c>
      <c r="S12" s="53">
        <v>0.19146056985326745</v>
      </c>
      <c r="T12" s="53">
        <v>0.19157053752505937</v>
      </c>
      <c r="U12" s="53">
        <v>0.19402224535804649</v>
      </c>
      <c r="V12" s="53">
        <v>0.19766913256654461</v>
      </c>
      <c r="W12" s="132"/>
    </row>
    <row r="13" spans="2:23" ht="15" customHeight="1" x14ac:dyDescent="0.2">
      <c r="C13" s="143">
        <f>INC00!C14</f>
        <v>2110</v>
      </c>
      <c r="D13" s="69" t="str">
        <f>INC00!D14</f>
        <v xml:space="preserve">        Empregador</v>
      </c>
      <c r="E13" s="198">
        <v>0.12199947069586804</v>
      </c>
      <c r="F13" s="198">
        <v>0.12918998717139313</v>
      </c>
      <c r="G13" s="198">
        <v>0.13161256383190911</v>
      </c>
      <c r="H13" s="198">
        <v>0.12873350783484558</v>
      </c>
      <c r="I13" s="198">
        <v>0.12953570862801148</v>
      </c>
      <c r="J13" s="198">
        <v>0.12930942108160889</v>
      </c>
      <c r="K13" s="199">
        <v>0.12750914951147957</v>
      </c>
      <c r="L13" s="199">
        <v>0.13857676298656516</v>
      </c>
      <c r="M13" s="199">
        <v>0.13934232500495072</v>
      </c>
      <c r="N13" s="199">
        <v>0.13833215750846703</v>
      </c>
      <c r="O13" s="199">
        <v>0.14052249375411638</v>
      </c>
      <c r="P13" s="199">
        <v>0.13396639879499792</v>
      </c>
      <c r="Q13" s="199">
        <v>0.13186535621445683</v>
      </c>
      <c r="R13" s="199">
        <v>0.13029559018661033</v>
      </c>
      <c r="S13" s="199">
        <v>0.1311465933164111</v>
      </c>
      <c r="T13" s="199">
        <v>0.13119440082399944</v>
      </c>
      <c r="U13" s="199">
        <v>0.13293719768807222</v>
      </c>
      <c r="V13" s="199">
        <v>0.13564745545353488</v>
      </c>
      <c r="W13" s="132"/>
    </row>
    <row r="14" spans="2:23" ht="15" customHeight="1" x14ac:dyDescent="0.2">
      <c r="C14" s="143">
        <f>INC00!C15</f>
        <v>2120</v>
      </c>
      <c r="D14" s="69" t="str">
        <f>INC00!D15</f>
        <v xml:space="preserve">        Empregado</v>
      </c>
      <c r="E14" s="198">
        <v>5.428927414616707E-2</v>
      </c>
      <c r="F14" s="198">
        <v>4.7267890589327385E-2</v>
      </c>
      <c r="G14" s="198">
        <v>4.9572680081055184E-2</v>
      </c>
      <c r="H14" s="198">
        <v>5.3672364473148493E-2</v>
      </c>
      <c r="I14" s="198">
        <v>5.6898995784518569E-2</v>
      </c>
      <c r="J14" s="198">
        <v>5.6808842047189077E-2</v>
      </c>
      <c r="K14" s="199">
        <v>5.669390788907859E-2</v>
      </c>
      <c r="L14" s="199">
        <v>6.2388393582556594E-2</v>
      </c>
      <c r="M14" s="199">
        <v>5.9783946369900615E-2</v>
      </c>
      <c r="N14" s="199">
        <v>5.8528315925091411E-2</v>
      </c>
      <c r="O14" s="199">
        <v>6.036771674511613E-2</v>
      </c>
      <c r="P14" s="199">
        <v>5.8898284696906132E-2</v>
      </c>
      <c r="Q14" s="199">
        <v>6.0603547745657557E-2</v>
      </c>
      <c r="R14" s="199">
        <v>5.9571771635107656E-2</v>
      </c>
      <c r="S14" s="199">
        <v>6.0313976536856342E-2</v>
      </c>
      <c r="T14" s="199">
        <v>6.0376136701059943E-2</v>
      </c>
      <c r="U14" s="199">
        <v>6.1085047669974288E-2</v>
      </c>
      <c r="V14" s="199">
        <v>6.2021677113009738E-2</v>
      </c>
      <c r="W14" s="132"/>
    </row>
    <row r="15" spans="2:23" ht="15" customHeight="1" x14ac:dyDescent="0.2">
      <c r="B15" s="195"/>
      <c r="C15" s="196">
        <f>INC00!C16</f>
        <v>2200</v>
      </c>
      <c r="D15" s="69" t="str">
        <f>INC00!D16</f>
        <v xml:space="preserve">    Seguro Desemprego</v>
      </c>
      <c r="E15" s="198">
        <v>4.9919348205512012E-2</v>
      </c>
      <c r="F15" s="198">
        <v>5.0023625111055993E-2</v>
      </c>
      <c r="G15" s="198">
        <v>4.7082041824598186E-2</v>
      </c>
      <c r="H15" s="198">
        <v>4.8261851727405596E-2</v>
      </c>
      <c r="I15" s="198">
        <v>4.9046085627513704E-2</v>
      </c>
      <c r="J15" s="198">
        <v>4.7646169232713996E-2</v>
      </c>
      <c r="K15" s="199">
        <v>4.848631598853765E-2</v>
      </c>
      <c r="L15" s="199">
        <v>5.3506670551426098E-2</v>
      </c>
      <c r="M15" s="199">
        <v>5.0881450044213017E-2</v>
      </c>
      <c r="N15" s="199">
        <v>5.1378936285743873E-2</v>
      </c>
      <c r="O15" s="199">
        <v>5.4643762050413047E-2</v>
      </c>
      <c r="P15" s="199">
        <v>5.6498750964885665E-2</v>
      </c>
      <c r="Q15" s="199">
        <v>5.9110835309928597E-2</v>
      </c>
      <c r="R15" s="199">
        <v>6.1477873427165215E-2</v>
      </c>
      <c r="S15" s="199">
        <v>6.1671025802398201E-2</v>
      </c>
      <c r="T15" s="199">
        <v>6.0482112921496321E-2</v>
      </c>
      <c r="U15" s="199">
        <v>5.4947894454849856E-2</v>
      </c>
      <c r="V15" s="199">
        <v>5.5641399912048396E-2</v>
      </c>
      <c r="W15" s="132"/>
    </row>
    <row r="16" spans="2:23" ht="15" customHeight="1" x14ac:dyDescent="0.2">
      <c r="B16" s="195"/>
      <c r="C16" s="196">
        <f>INC00!C17</f>
        <v>2900</v>
      </c>
      <c r="D16" s="69" t="str">
        <f>INC00!D17</f>
        <v xml:space="preserve">    Outros</v>
      </c>
      <c r="E16" s="198">
        <v>1.8367502094022482E-2</v>
      </c>
      <c r="F16" s="198">
        <v>1.9369189716232343E-2</v>
      </c>
      <c r="G16" s="198">
        <v>1.9797816736589396E-2</v>
      </c>
      <c r="H16" s="198">
        <v>1.8974740758562682E-2</v>
      </c>
      <c r="I16" s="198">
        <v>2.0980780517783779E-2</v>
      </c>
      <c r="J16" s="198">
        <v>2.0400279776450033E-2</v>
      </c>
      <c r="K16" s="199">
        <v>2.1635631387890836E-2</v>
      </c>
      <c r="L16" s="199">
        <v>2.2806137547786959E-2</v>
      </c>
      <c r="M16" s="199">
        <v>2.542166124546047E-2</v>
      </c>
      <c r="N16" s="199">
        <v>2.2890271751295974E-2</v>
      </c>
      <c r="O16" s="199">
        <v>2.4424113769903076E-2</v>
      </c>
      <c r="P16" s="199">
        <v>2.450594935268452E-2</v>
      </c>
      <c r="Q16" s="199">
        <v>2.5470811940972664E-2</v>
      </c>
      <c r="R16" s="199">
        <v>2.5626919226268405E-2</v>
      </c>
      <c r="S16" s="199">
        <v>2.485399247580504E-2</v>
      </c>
      <c r="T16" s="199">
        <v>2.4798474426219914E-2</v>
      </c>
      <c r="U16" s="199">
        <v>2.4419448438711647E-2</v>
      </c>
      <c r="V16" s="199">
        <v>2.4014170742500347E-2</v>
      </c>
      <c r="W16" s="132"/>
    </row>
    <row r="17" spans="2:23" ht="16.5" customHeight="1" x14ac:dyDescent="0.2">
      <c r="B17" s="133">
        <f>INC00!B18</f>
        <v>3000</v>
      </c>
      <c r="C17" s="133"/>
      <c r="D17" s="83" t="str">
        <f>INC00!D18</f>
        <v>Tributos sobre a Propriedade</v>
      </c>
      <c r="E17" s="84">
        <v>3.5675916513341135E-2</v>
      </c>
      <c r="F17" s="84">
        <v>3.5956594548608445E-2</v>
      </c>
      <c r="G17" s="84">
        <v>3.4099624856827909E-2</v>
      </c>
      <c r="H17" s="84">
        <v>3.3587678548335845E-2</v>
      </c>
      <c r="I17" s="84">
        <v>3.4931081302444184E-2</v>
      </c>
      <c r="J17" s="84">
        <v>3.5357780154580049E-2</v>
      </c>
      <c r="K17" s="84">
        <v>3.5497256039686328E-2</v>
      </c>
      <c r="L17" s="84">
        <v>3.9102033374429274E-2</v>
      </c>
      <c r="M17" s="84">
        <v>3.7726932787049361E-2</v>
      </c>
      <c r="N17" s="84">
        <v>3.7305963388943958E-2</v>
      </c>
      <c r="O17" s="84">
        <v>3.8772223264748662E-2</v>
      </c>
      <c r="P17" s="84">
        <v>3.9117844471936433E-2</v>
      </c>
      <c r="Q17" s="84">
        <v>4.093430464899394E-2</v>
      </c>
      <c r="R17" s="84">
        <v>4.4273250441912333E-2</v>
      </c>
      <c r="S17" s="84">
        <v>4.5187290690735481E-2</v>
      </c>
      <c r="T17" s="84">
        <v>4.581026727308727E-2</v>
      </c>
      <c r="U17" s="84">
        <v>4.6418181336345399E-2</v>
      </c>
      <c r="V17" s="84">
        <v>4.8201839009627094E-2</v>
      </c>
      <c r="W17" s="132"/>
    </row>
    <row r="18" spans="2:23" ht="15" customHeight="1" x14ac:dyDescent="0.2">
      <c r="B18" s="195"/>
      <c r="C18" s="200">
        <f>INC00!C19</f>
        <v>3100</v>
      </c>
      <c r="D18" s="76" t="str">
        <f>INC00!D19</f>
        <v xml:space="preserve">    Propriedade Imobiliária</v>
      </c>
      <c r="E18" s="53">
        <v>1.6540314366902349E-2</v>
      </c>
      <c r="F18" s="53">
        <v>1.6865608111996284E-2</v>
      </c>
      <c r="G18" s="53">
        <v>1.5992755576575798E-2</v>
      </c>
      <c r="H18" s="53">
        <v>1.5146402761848482E-2</v>
      </c>
      <c r="I18" s="53">
        <v>1.5093443635006625E-2</v>
      </c>
      <c r="J18" s="53">
        <v>1.4358502855307985E-2</v>
      </c>
      <c r="K18" s="53">
        <v>1.3633027998219287E-2</v>
      </c>
      <c r="L18" s="53">
        <v>1.4603286235031423E-2</v>
      </c>
      <c r="M18" s="53">
        <v>1.4194189474173103E-2</v>
      </c>
      <c r="N18" s="53">
        <v>1.3896517487383223E-2</v>
      </c>
      <c r="O18" s="53">
        <v>1.411084469785049E-2</v>
      </c>
      <c r="P18" s="53">
        <v>1.4268021868856435E-2</v>
      </c>
      <c r="Q18" s="53">
        <v>1.5037305496062121E-2</v>
      </c>
      <c r="R18" s="53">
        <v>1.6951805468359008E-2</v>
      </c>
      <c r="S18" s="53">
        <v>1.7534748632362155E-2</v>
      </c>
      <c r="T18" s="53">
        <v>1.8650664492811039E-2</v>
      </c>
      <c r="U18" s="53">
        <v>1.959503198776567E-2</v>
      </c>
      <c r="V18" s="53">
        <v>2.0213900174175493E-2</v>
      </c>
      <c r="W18" s="132"/>
    </row>
    <row r="19" spans="2:23" ht="15" customHeight="1" x14ac:dyDescent="0.2">
      <c r="B19" s="195"/>
      <c r="C19" s="200">
        <f>INC00!C20</f>
        <v>3200</v>
      </c>
      <c r="D19" s="76" t="str">
        <f>INC00!D20</f>
        <v xml:space="preserve">    Propriedade de Veículos Automotores</v>
      </c>
      <c r="E19" s="199">
        <v>1.4554373248482105E-2</v>
      </c>
      <c r="F19" s="199">
        <v>1.4199922601640361E-2</v>
      </c>
      <c r="G19" s="199">
        <v>1.3939380703726256E-2</v>
      </c>
      <c r="H19" s="199">
        <v>1.4295528987631681E-2</v>
      </c>
      <c r="I19" s="199">
        <v>1.5347623504860812E-2</v>
      </c>
      <c r="J19" s="199">
        <v>1.5983711606645301E-2</v>
      </c>
      <c r="K19" s="199">
        <v>1.6350390029660107E-2</v>
      </c>
      <c r="L19" s="199">
        <v>1.8814466331083704E-2</v>
      </c>
      <c r="M19" s="199">
        <v>1.6915372381335995E-2</v>
      </c>
      <c r="N19" s="199">
        <v>1.652267840976137E-2</v>
      </c>
      <c r="O19" s="199">
        <v>1.7211937266402293E-2</v>
      </c>
      <c r="P19" s="199">
        <v>1.6845156658371527E-2</v>
      </c>
      <c r="Q19" s="199">
        <v>1.7634595222159107E-2</v>
      </c>
      <c r="R19" s="199">
        <v>1.8818473655440326E-2</v>
      </c>
      <c r="S19" s="199">
        <v>1.9331792980691809E-2</v>
      </c>
      <c r="T19" s="199">
        <v>1.9030473313666571E-2</v>
      </c>
      <c r="U19" s="199">
        <v>1.8818219326077159E-2</v>
      </c>
      <c r="V19" s="199">
        <v>1.9188399084400246E-2</v>
      </c>
      <c r="W19" s="132"/>
    </row>
    <row r="20" spans="2:23" ht="15" customHeight="1" x14ac:dyDescent="0.2">
      <c r="B20" s="195"/>
      <c r="C20" s="200">
        <f>INC00!C21</f>
        <v>3300</v>
      </c>
      <c r="D20" s="76" t="str">
        <f>INC00!D21</f>
        <v xml:space="preserve">    Transferências Patrimoniais</v>
      </c>
      <c r="E20" s="199">
        <v>4.5812288979566853E-3</v>
      </c>
      <c r="F20" s="199">
        <v>4.8910638349717985E-3</v>
      </c>
      <c r="G20" s="199">
        <v>4.1674885765258579E-3</v>
      </c>
      <c r="H20" s="199">
        <v>4.1457467988556852E-3</v>
      </c>
      <c r="I20" s="199">
        <v>4.4900141625767434E-3</v>
      </c>
      <c r="J20" s="199">
        <v>5.015565692626768E-3</v>
      </c>
      <c r="K20" s="199">
        <v>5.5138380118069348E-3</v>
      </c>
      <c r="L20" s="199">
        <v>5.6842808083141516E-3</v>
      </c>
      <c r="M20" s="199">
        <v>6.6173709315402651E-3</v>
      </c>
      <c r="N20" s="199">
        <v>6.8867674917993645E-3</v>
      </c>
      <c r="O20" s="199">
        <v>7.4494413004958741E-3</v>
      </c>
      <c r="P20" s="199">
        <v>8.0046659447084705E-3</v>
      </c>
      <c r="Q20" s="199">
        <v>8.2624039307727104E-3</v>
      </c>
      <c r="R20" s="199">
        <v>8.5029713181129923E-3</v>
      </c>
      <c r="S20" s="199">
        <v>8.3207490776815163E-3</v>
      </c>
      <c r="T20" s="199">
        <v>8.1291294666096629E-3</v>
      </c>
      <c r="U20" s="199">
        <v>8.0049300225025627E-3</v>
      </c>
      <c r="V20" s="199">
        <v>8.7995397510513499E-3</v>
      </c>
      <c r="W20" s="132"/>
    </row>
    <row r="21" spans="2:23" ht="16.5" customHeight="1" x14ac:dyDescent="0.2">
      <c r="B21" s="133">
        <f>INC00!B22</f>
        <v>4000</v>
      </c>
      <c r="C21" s="133"/>
      <c r="D21" s="83" t="str">
        <f>INC00!D22</f>
        <v>Tributos sobre Bens e Serviços</v>
      </c>
      <c r="E21" s="84">
        <v>0.4640297413570133</v>
      </c>
      <c r="F21" s="84">
        <v>0.46644039271222171</v>
      </c>
      <c r="G21" s="84">
        <v>0.4762854287943124</v>
      </c>
      <c r="H21" s="84">
        <v>0.4610962372918383</v>
      </c>
      <c r="I21" s="84">
        <v>0.45558383363351967</v>
      </c>
      <c r="J21" s="84">
        <v>0.44743577188992373</v>
      </c>
      <c r="K21" s="84">
        <v>0.46344820490234906</v>
      </c>
      <c r="L21" s="84">
        <v>0.44518844560576504</v>
      </c>
      <c r="M21" s="84">
        <v>0.45771261141648062</v>
      </c>
      <c r="N21" s="84">
        <v>0.451607687630733</v>
      </c>
      <c r="O21" s="84">
        <v>0.45485375386143145</v>
      </c>
      <c r="P21" s="84">
        <v>0.45975115263020794</v>
      </c>
      <c r="Q21" s="84">
        <v>0.45563688931422669</v>
      </c>
      <c r="R21" s="84">
        <v>0.44980917096177814</v>
      </c>
      <c r="S21" s="84">
        <v>0.43393584029431298</v>
      </c>
      <c r="T21" s="84">
        <v>0.44347351990717332</v>
      </c>
      <c r="U21" s="84">
        <v>0.44790644599154245</v>
      </c>
      <c r="V21" s="84">
        <v>0.43295301316362422</v>
      </c>
      <c r="W21" s="132"/>
    </row>
    <row r="22" spans="2:23" ht="15" customHeight="1" x14ac:dyDescent="0.2">
      <c r="B22" s="195"/>
      <c r="C22" s="200">
        <f>INC00!C23</f>
        <v>4100</v>
      </c>
      <c r="D22" s="76" t="str">
        <f>INC00!D23</f>
        <v xml:space="preserve">     Gerais </v>
      </c>
      <c r="E22" s="53">
        <v>0.33044522298063472</v>
      </c>
      <c r="F22" s="53">
        <v>0.32883191503334092</v>
      </c>
      <c r="G22" s="53">
        <v>0.34370245051489418</v>
      </c>
      <c r="H22" s="53">
        <v>0.33490945522878418</v>
      </c>
      <c r="I22" s="53">
        <v>0.32780695559912965</v>
      </c>
      <c r="J22" s="53">
        <v>0.32482621124551442</v>
      </c>
      <c r="K22" s="53">
        <v>0.34250135398122167</v>
      </c>
      <c r="L22" s="53">
        <v>0.33133438583077435</v>
      </c>
      <c r="M22" s="53">
        <v>0.34250697699685534</v>
      </c>
      <c r="N22" s="53">
        <v>0.3323147284144114</v>
      </c>
      <c r="O22" s="53">
        <v>0.33903855051826642</v>
      </c>
      <c r="P22" s="53">
        <v>0.34197066380098817</v>
      </c>
      <c r="Q22" s="53">
        <v>0.33275195657090872</v>
      </c>
      <c r="R22" s="53">
        <v>0.32013564616981888</v>
      </c>
      <c r="S22" s="53">
        <v>0.28502432123860261</v>
      </c>
      <c r="T22" s="53">
        <v>0.3179643989264207</v>
      </c>
      <c r="U22" s="53">
        <v>0.32366229845946748</v>
      </c>
      <c r="V22" s="53">
        <v>0.31382340252417218</v>
      </c>
      <c r="W22" s="132"/>
    </row>
    <row r="23" spans="2:23" ht="15" customHeight="1" x14ac:dyDescent="0.2">
      <c r="B23" s="195"/>
      <c r="C23" s="200">
        <f>INC00!C24</f>
        <v>4200</v>
      </c>
      <c r="D23" s="76" t="str">
        <f>INC00!D24</f>
        <v xml:space="preserve">    Seletivos</v>
      </c>
      <c r="E23" s="53">
        <v>9.0877645904788959E-2</v>
      </c>
      <c r="F23" s="53">
        <v>9.3607161312607934E-2</v>
      </c>
      <c r="G23" s="53">
        <v>8.8250562132993579E-2</v>
      </c>
      <c r="H23" s="53">
        <v>8.4648884508616587E-2</v>
      </c>
      <c r="I23" s="53">
        <v>8.5423699227997307E-2</v>
      </c>
      <c r="J23" s="53">
        <v>7.8968471227718648E-2</v>
      </c>
      <c r="K23" s="53">
        <v>7.3575717365860147E-2</v>
      </c>
      <c r="L23" s="53">
        <v>6.5860733655492679E-2</v>
      </c>
      <c r="M23" s="53">
        <v>6.6838076274339339E-2</v>
      </c>
      <c r="N23" s="53">
        <v>6.9463622577616985E-2</v>
      </c>
      <c r="O23" s="53">
        <v>6.1176164190955319E-2</v>
      </c>
      <c r="P23" s="53">
        <v>5.7582377995354032E-2</v>
      </c>
      <c r="Q23" s="53">
        <v>6.0248999309725909E-2</v>
      </c>
      <c r="R23" s="53">
        <v>6.6359517750198105E-2</v>
      </c>
      <c r="S23" s="53">
        <v>9.0941151239048792E-2</v>
      </c>
      <c r="T23" s="53">
        <v>6.7481704625168615E-2</v>
      </c>
      <c r="U23" s="53">
        <v>6.7910421052713291E-2</v>
      </c>
      <c r="V23" s="53">
        <v>6.8215373094211468E-2</v>
      </c>
      <c r="W23" s="132"/>
    </row>
    <row r="24" spans="2:23" ht="15" customHeight="1" x14ac:dyDescent="0.2">
      <c r="C24" s="143">
        <f>INC00!C25</f>
        <v>4210</v>
      </c>
      <c r="D24" s="69" t="str">
        <f>INC00!D25</f>
        <v xml:space="preserve">        Automóveis</v>
      </c>
      <c r="E24" s="53">
        <v>5.5806946394249901E-3</v>
      </c>
      <c r="F24" s="53">
        <v>4.2933993898209245E-3</v>
      </c>
      <c r="G24" s="53">
        <v>4.6811925545590686E-3</v>
      </c>
      <c r="H24" s="53">
        <v>5.1428071371793036E-3</v>
      </c>
      <c r="I24" s="53">
        <v>5.3825177736897632E-3</v>
      </c>
      <c r="J24" s="53">
        <v>5.7239024678232449E-3</v>
      </c>
      <c r="K24" s="53">
        <v>5.7946622552910686E-3</v>
      </c>
      <c r="L24" s="53">
        <v>1.9750668442787521E-3</v>
      </c>
      <c r="M24" s="53">
        <v>4.5813058530696964E-3</v>
      </c>
      <c r="N24" s="53">
        <v>4.899581709970304E-3</v>
      </c>
      <c r="O24" s="53">
        <v>2.7989520576645454E-3</v>
      </c>
      <c r="P24" s="53">
        <v>2.1893554829102804E-3</v>
      </c>
      <c r="Q24" s="53">
        <v>2.6845665591244774E-3</v>
      </c>
      <c r="R24" s="53">
        <v>2.2687829862685226E-3</v>
      </c>
      <c r="S24" s="53">
        <v>1.6311927727179223E-3</v>
      </c>
      <c r="T24" s="53">
        <v>2.0985053451630766E-3</v>
      </c>
      <c r="U24" s="53">
        <v>2.4933732117251575E-3</v>
      </c>
      <c r="V24" s="53">
        <v>2.3415554292892265E-3</v>
      </c>
      <c r="W24" s="132"/>
    </row>
    <row r="25" spans="2:23" ht="15" customHeight="1" x14ac:dyDescent="0.2">
      <c r="C25" s="143">
        <f>INC00!C26</f>
        <v>4220</v>
      </c>
      <c r="D25" s="69" t="str">
        <f>INC00!D26</f>
        <v xml:space="preserve">        Bebidas</v>
      </c>
      <c r="E25" s="53">
        <v>3.7604749650952314E-3</v>
      </c>
      <c r="F25" s="53">
        <v>3.524452248323541E-3</v>
      </c>
      <c r="G25" s="53">
        <v>3.1567911377391841E-3</v>
      </c>
      <c r="H25" s="53">
        <v>3.2407518600331884E-3</v>
      </c>
      <c r="I25" s="53">
        <v>3.2849440780017883E-3</v>
      </c>
      <c r="J25" s="53">
        <v>2.8352325140319221E-3</v>
      </c>
      <c r="K25" s="53">
        <v>2.391984915521173E-3</v>
      </c>
      <c r="L25" s="53">
        <v>2.1610622042408422E-3</v>
      </c>
      <c r="M25" s="53">
        <v>1.9242647991373216E-3</v>
      </c>
      <c r="N25" s="53">
        <v>2.0503161820642013E-3</v>
      </c>
      <c r="O25" s="53">
        <v>2.0524285349218653E-3</v>
      </c>
      <c r="P25" s="53">
        <v>1.9907071123845071E-3</v>
      </c>
      <c r="Q25" s="53">
        <v>1.8478169177640052E-3</v>
      </c>
      <c r="R25" s="53">
        <v>1.3504710518056685E-3</v>
      </c>
      <c r="S25" s="53">
        <v>1.3271929265214573E-3</v>
      </c>
      <c r="T25" s="53">
        <v>1.3829887134754262E-3</v>
      </c>
      <c r="U25" s="53">
        <v>1.2078285208021746E-3</v>
      </c>
      <c r="V25" s="53">
        <v>1.511772451351176E-3</v>
      </c>
      <c r="W25" s="132"/>
    </row>
    <row r="26" spans="2:23" ht="15" customHeight="1" x14ac:dyDescent="0.2">
      <c r="C26" s="143">
        <f>INC00!C27</f>
        <v>4230</v>
      </c>
      <c r="D26" s="69" t="str">
        <f>INC00!D27</f>
        <v xml:space="preserve">        Combustíveis</v>
      </c>
      <c r="E26" s="53">
        <v>5.6392988456722859E-2</v>
      </c>
      <c r="F26" s="53">
        <v>5.9375076001663203E-2</v>
      </c>
      <c r="G26" s="53">
        <v>5.3216089201215309E-2</v>
      </c>
      <c r="H26" s="53">
        <v>4.9304281867306933E-2</v>
      </c>
      <c r="I26" s="53">
        <v>5.0522905057105529E-2</v>
      </c>
      <c r="J26" s="53">
        <v>4.5665136204895748E-2</v>
      </c>
      <c r="K26" s="53">
        <v>4.2565685374791891E-2</v>
      </c>
      <c r="L26" s="53">
        <v>3.8826833871580188E-2</v>
      </c>
      <c r="M26" s="53">
        <v>3.8773863430897816E-2</v>
      </c>
      <c r="N26" s="53">
        <v>4.2492008300908872E-2</v>
      </c>
      <c r="O26" s="53">
        <v>3.5448912527373526E-2</v>
      </c>
      <c r="P26" s="53">
        <v>3.5373370221182754E-2</v>
      </c>
      <c r="Q26" s="53">
        <v>3.6153680654272345E-2</v>
      </c>
      <c r="R26" s="53">
        <v>3.6677021267202424E-2</v>
      </c>
      <c r="S26" s="53">
        <v>4.9227750934132869E-2</v>
      </c>
      <c r="T26" s="53">
        <v>3.9405008937395444E-2</v>
      </c>
      <c r="U26" s="53">
        <v>3.9303453670546697E-2</v>
      </c>
      <c r="V26" s="53">
        <v>3.8328658034306316E-2</v>
      </c>
      <c r="W26" s="132"/>
    </row>
    <row r="27" spans="2:23" ht="15" customHeight="1" x14ac:dyDescent="0.2">
      <c r="C27" s="143">
        <f>INC00!C28</f>
        <v>4240</v>
      </c>
      <c r="D27" s="69" t="str">
        <f>INC00!D28</f>
        <v xml:space="preserve">        Energia Elétrica</v>
      </c>
      <c r="E27" s="53">
        <v>2.1114344880527887E-2</v>
      </c>
      <c r="F27" s="53">
        <v>2.2715620348972676E-2</v>
      </c>
      <c r="G27" s="53">
        <v>2.3557957408080712E-2</v>
      </c>
      <c r="H27" s="53">
        <v>2.3801891254125906E-2</v>
      </c>
      <c r="I27" s="53">
        <v>2.3238555549267299E-2</v>
      </c>
      <c r="J27" s="53">
        <v>2.1678356168018179E-2</v>
      </c>
      <c r="K27" s="53">
        <v>1.9740408396111294E-2</v>
      </c>
      <c r="L27" s="53">
        <v>1.9791632718713661E-2</v>
      </c>
      <c r="M27" s="53">
        <v>1.8626078197142706E-2</v>
      </c>
      <c r="N27" s="53">
        <v>1.7455768280406226E-2</v>
      </c>
      <c r="O27" s="53">
        <v>1.8275630440014883E-2</v>
      </c>
      <c r="P27" s="53">
        <v>1.5080294311138524E-2</v>
      </c>
      <c r="Q27" s="53">
        <v>1.6471963836899126E-2</v>
      </c>
      <c r="R27" s="53">
        <v>2.3105708564834987E-2</v>
      </c>
      <c r="S27" s="53">
        <v>3.592722889924424E-2</v>
      </c>
      <c r="T27" s="53">
        <v>2.2147693059432299E-2</v>
      </c>
      <c r="U27" s="53">
        <v>2.2632987068806169E-2</v>
      </c>
      <c r="V27" s="53">
        <v>2.3725237560992454E-2</v>
      </c>
      <c r="W27" s="132"/>
    </row>
    <row r="28" spans="2:23" ht="15" customHeight="1" x14ac:dyDescent="0.2">
      <c r="C28" s="143">
        <f>INC00!C29</f>
        <v>4250</v>
      </c>
      <c r="D28" s="69" t="str">
        <f>INC00!D29</f>
        <v xml:space="preserve">        Tabaco</v>
      </c>
      <c r="E28" s="199">
        <v>4.0291429630180103E-3</v>
      </c>
      <c r="F28" s="199">
        <v>3.6986133238275788E-3</v>
      </c>
      <c r="G28" s="199">
        <v>3.63853183139931E-3</v>
      </c>
      <c r="H28" s="199">
        <v>3.1591523899712525E-3</v>
      </c>
      <c r="I28" s="199">
        <v>2.9947767699329288E-3</v>
      </c>
      <c r="J28" s="199">
        <v>3.0658438729495394E-3</v>
      </c>
      <c r="K28" s="199">
        <v>3.0829764241447123E-3</v>
      </c>
      <c r="L28" s="199">
        <v>3.1061380166792448E-3</v>
      </c>
      <c r="M28" s="199">
        <v>2.9325639940918063E-3</v>
      </c>
      <c r="N28" s="199">
        <v>2.5659481042673874E-3</v>
      </c>
      <c r="O28" s="199">
        <v>2.6002406309804959E-3</v>
      </c>
      <c r="P28" s="199">
        <v>2.9486508677379654E-3</v>
      </c>
      <c r="Q28" s="199">
        <v>3.0909713416659565E-3</v>
      </c>
      <c r="R28" s="199">
        <v>2.9575338800865028E-3</v>
      </c>
      <c r="S28" s="199">
        <v>2.8277857064323026E-3</v>
      </c>
      <c r="T28" s="199">
        <v>2.4475085697023701E-3</v>
      </c>
      <c r="U28" s="199">
        <v>2.2727785808330969E-3</v>
      </c>
      <c r="V28" s="199">
        <v>2.3081496182722826E-3</v>
      </c>
      <c r="W28" s="132"/>
    </row>
    <row r="29" spans="2:23" ht="15" customHeight="1" x14ac:dyDescent="0.2">
      <c r="B29" s="201"/>
      <c r="C29" s="200">
        <f>INC00!C30</f>
        <v>4300</v>
      </c>
      <c r="D29" s="76" t="str">
        <f>INC00!D30</f>
        <v>Comércio exterior</v>
      </c>
      <c r="E29" s="53">
        <v>1.6655275885832491E-2</v>
      </c>
      <c r="F29" s="53">
        <v>1.5078239407472301E-2</v>
      </c>
      <c r="G29" s="53">
        <v>1.4551798092772022E-2</v>
      </c>
      <c r="H29" s="53">
        <v>1.2284861142770631E-2</v>
      </c>
      <c r="I29" s="53">
        <v>1.2293214696263296E-2</v>
      </c>
      <c r="J29" s="53">
        <v>1.3351319229134358E-2</v>
      </c>
      <c r="K29" s="53">
        <v>1.6416253930801677E-2</v>
      </c>
      <c r="L29" s="53">
        <v>1.4881851899823925E-2</v>
      </c>
      <c r="M29" s="53">
        <v>1.6719359087961412E-2</v>
      </c>
      <c r="N29" s="53">
        <v>1.8339003879173435E-2</v>
      </c>
      <c r="O29" s="53">
        <v>1.9796465797410564E-2</v>
      </c>
      <c r="P29" s="53">
        <v>2.1306367097275996E-2</v>
      </c>
      <c r="Q29" s="53">
        <v>1.998245067094075E-2</v>
      </c>
      <c r="R29" s="53">
        <v>2.0247649983908888E-2</v>
      </c>
      <c r="S29" s="53">
        <v>1.5550901967618873E-2</v>
      </c>
      <c r="T29" s="53">
        <v>1.5197765547477224E-2</v>
      </c>
      <c r="U29" s="53">
        <v>1.7763799531154392E-2</v>
      </c>
      <c r="V29" s="53">
        <v>1.7826297749162764E-2</v>
      </c>
      <c r="W29" s="132"/>
    </row>
    <row r="30" spans="2:23" ht="15" customHeight="1" x14ac:dyDescent="0.2">
      <c r="B30" s="201"/>
      <c r="C30" s="200">
        <f>INC00!C31</f>
        <v>4400</v>
      </c>
      <c r="D30" s="202" t="str">
        <f>INC00!D31</f>
        <v>Taxas - Prest. Serviços e Poder Polícia</v>
      </c>
      <c r="E30" s="53">
        <v>1.993042608882838E-2</v>
      </c>
      <c r="F30" s="53">
        <v>2.2829075846290223E-2</v>
      </c>
      <c r="G30" s="53">
        <v>2.3479492780598597E-2</v>
      </c>
      <c r="H30" s="53">
        <v>2.3484877000627707E-2</v>
      </c>
      <c r="I30" s="53">
        <v>2.4073926141237021E-2</v>
      </c>
      <c r="J30" s="53">
        <v>2.3104844641729651E-2</v>
      </c>
      <c r="K30" s="53">
        <v>2.3324067894975417E-2</v>
      </c>
      <c r="L30" s="53">
        <v>2.5339598034856099E-2</v>
      </c>
      <c r="M30" s="53">
        <v>2.428793453755854E-2</v>
      </c>
      <c r="N30" s="53">
        <v>2.4147000188790835E-2</v>
      </c>
      <c r="O30" s="53">
        <v>2.4552223364192386E-2</v>
      </c>
      <c r="P30" s="53">
        <v>2.4124356589885067E-2</v>
      </c>
      <c r="Q30" s="53">
        <v>2.4239522780275701E-2</v>
      </c>
      <c r="R30" s="53">
        <v>2.5420063920037726E-2</v>
      </c>
      <c r="S30" s="53">
        <v>2.7314036882072644E-2</v>
      </c>
      <c r="T30" s="53">
        <v>2.7236657341394022E-2</v>
      </c>
      <c r="U30" s="53">
        <v>2.4950640484242205E-2</v>
      </c>
      <c r="V30" s="53">
        <v>2.2614232161195295E-2</v>
      </c>
      <c r="W30" s="132"/>
    </row>
    <row r="31" spans="2:23" ht="15" customHeight="1" x14ac:dyDescent="0.2">
      <c r="B31" s="201"/>
      <c r="C31" s="200">
        <f>INC00!C32</f>
        <v>4500</v>
      </c>
      <c r="D31" s="76" t="str">
        <f>INC00!D32</f>
        <v>Contribuições Previdenciárias</v>
      </c>
      <c r="E31" s="53">
        <v>6.3244085435862026E-4</v>
      </c>
      <c r="F31" s="53">
        <v>6.5901086039387086E-4</v>
      </c>
      <c r="G31" s="53">
        <v>7.2233772914668214E-4</v>
      </c>
      <c r="H31" s="53">
        <v>5.285381370774895E-4</v>
      </c>
      <c r="I31" s="53">
        <v>6.2049035908300694E-4</v>
      </c>
      <c r="J31" s="53">
        <v>6.4463175819429684E-4</v>
      </c>
      <c r="K31" s="53">
        <v>6.3097373898756445E-4</v>
      </c>
      <c r="L31" s="53">
        <v>6.1369513671877913E-4</v>
      </c>
      <c r="M31" s="53">
        <v>5.8651821795847262E-4</v>
      </c>
      <c r="N31" s="53">
        <v>5.8468809272884488E-4</v>
      </c>
      <c r="O31" s="53">
        <v>2.5916724119585425E-3</v>
      </c>
      <c r="P31" s="53">
        <v>7.0760457066196443E-3</v>
      </c>
      <c r="Q31" s="53">
        <v>1.0717347100390422E-2</v>
      </c>
      <c r="R31" s="53">
        <v>1.0104593247422163E-2</v>
      </c>
      <c r="S31" s="53">
        <v>8.1625919404443806E-3</v>
      </c>
      <c r="T31" s="53">
        <v>9.3306747992246784E-3</v>
      </c>
      <c r="U31" s="53">
        <v>6.6247489413275894E-3</v>
      </c>
      <c r="V31" s="53">
        <v>4.878195287139583E-3</v>
      </c>
      <c r="W31" s="132"/>
    </row>
    <row r="32" spans="2:23" ht="15" customHeight="1" x14ac:dyDescent="0.2">
      <c r="C32" s="200">
        <f>INC00!C33</f>
        <v>4600</v>
      </c>
      <c r="D32" s="76" t="str">
        <f>INC00!D33</f>
        <v>Outras Contribuições Sociais e Econômicas</v>
      </c>
      <c r="E32" s="53">
        <v>5.4887296425700869E-3</v>
      </c>
      <c r="F32" s="53">
        <v>5.4349902521164586E-3</v>
      </c>
      <c r="G32" s="53">
        <v>5.5787875439073991E-3</v>
      </c>
      <c r="H32" s="53">
        <v>5.23962127396169E-3</v>
      </c>
      <c r="I32" s="53">
        <v>5.3655476098094868E-3</v>
      </c>
      <c r="J32" s="53">
        <v>6.5402937876323144E-3</v>
      </c>
      <c r="K32" s="53">
        <v>6.9998379905025342E-3</v>
      </c>
      <c r="L32" s="53">
        <v>7.1581810480992221E-3</v>
      </c>
      <c r="M32" s="53">
        <v>6.7737463018074954E-3</v>
      </c>
      <c r="N32" s="53">
        <v>6.75864447801151E-3</v>
      </c>
      <c r="O32" s="53">
        <v>7.6986775786481608E-3</v>
      </c>
      <c r="P32" s="53">
        <v>7.6913414400849129E-3</v>
      </c>
      <c r="Q32" s="53">
        <v>7.6966128819852602E-3</v>
      </c>
      <c r="R32" s="53">
        <v>7.5416998903924289E-3</v>
      </c>
      <c r="S32" s="53">
        <v>6.9428370265256639E-3</v>
      </c>
      <c r="T32" s="53">
        <v>6.2623186674880945E-3</v>
      </c>
      <c r="U32" s="53">
        <v>6.9945375226374935E-3</v>
      </c>
      <c r="V32" s="53">
        <v>5.595512347742874E-3</v>
      </c>
      <c r="W32" s="132"/>
    </row>
    <row r="33" spans="2:23" ht="16.5" customHeight="1" x14ac:dyDescent="0.2">
      <c r="B33" s="133">
        <f>INC00!B34</f>
        <v>5000</v>
      </c>
      <c r="C33" s="133"/>
      <c r="D33" s="83" t="str">
        <f>INC00!D34</f>
        <v>Tributos sobre Transações Financeiras</v>
      </c>
      <c r="E33" s="84">
        <v>5.0785608562708522E-2</v>
      </c>
      <c r="F33" s="84">
        <v>5.0824947004244135E-2</v>
      </c>
      <c r="G33" s="84">
        <v>4.9932127309199513E-2</v>
      </c>
      <c r="H33" s="84">
        <v>4.8035770541796849E-2</v>
      </c>
      <c r="I33" s="84">
        <v>4.82235305991775E-2</v>
      </c>
      <c r="J33" s="84">
        <v>4.8235024779813257E-2</v>
      </c>
      <c r="K33" s="84">
        <v>2.0293125927667747E-2</v>
      </c>
      <c r="L33" s="84">
        <v>1.7970992058693881E-2</v>
      </c>
      <c r="M33" s="84">
        <v>2.1026265482663415E-2</v>
      </c>
      <c r="N33" s="84">
        <v>2.1983643449643056E-2</v>
      </c>
      <c r="O33" s="84">
        <v>1.9578950875531888E-2</v>
      </c>
      <c r="P33" s="84">
        <v>1.6805287315234032E-2</v>
      </c>
      <c r="Q33" s="84">
        <v>1.6203568409938217E-2</v>
      </c>
      <c r="R33" s="84">
        <v>1.8022262084426768E-2</v>
      </c>
      <c r="S33" s="84">
        <v>1.6637469992200452E-2</v>
      </c>
      <c r="T33" s="84">
        <v>1.6293760736070497E-2</v>
      </c>
      <c r="U33" s="84">
        <v>1.5980561186443164E-2</v>
      </c>
      <c r="V33" s="84">
        <v>1.6986844319886178E-2</v>
      </c>
      <c r="W33" s="132"/>
    </row>
    <row r="34" spans="2:23" ht="15" customHeight="1" x14ac:dyDescent="0.2">
      <c r="B34" s="201"/>
      <c r="C34" s="143">
        <f>INC00!C35</f>
        <v>5100</v>
      </c>
      <c r="D34" s="76" t="str">
        <f>INC00!D35</f>
        <v xml:space="preserve">      Trib. s/ Débitos e Créditos Bancários</v>
      </c>
      <c r="E34" s="53">
        <v>4.2426151775808316E-2</v>
      </c>
      <c r="F34" s="53">
        <v>4.2626338640083743E-2</v>
      </c>
      <c r="G34" s="53">
        <v>4.167090368455928E-2</v>
      </c>
      <c r="H34" s="53">
        <v>3.983958683103888E-2</v>
      </c>
      <c r="I34" s="53">
        <v>3.9820188268776383E-2</v>
      </c>
      <c r="J34" s="53">
        <v>3.9692073563193334E-2</v>
      </c>
      <c r="K34" s="53">
        <v>9.3560917218717869E-4</v>
      </c>
      <c r="L34" s="53">
        <v>-2.7312967631403506E-5</v>
      </c>
      <c r="M34" s="53">
        <v>-9.5884532587640265E-6</v>
      </c>
      <c r="N34" s="53">
        <v>5.6512944543879543E-5</v>
      </c>
      <c r="O34" s="53">
        <v>-1.6220524188602806E-4</v>
      </c>
      <c r="P34" s="53">
        <v>-1.4663965184616052E-4</v>
      </c>
      <c r="Q34" s="53">
        <v>3.438979365390966E-5</v>
      </c>
      <c r="R34" s="53">
        <v>2.726919161878236E-6</v>
      </c>
      <c r="S34" s="53">
        <v>9.456066720285083E-8</v>
      </c>
      <c r="T34" s="53">
        <v>1.0627805218756496E-5</v>
      </c>
      <c r="U34" s="53">
        <v>1.2343713182641656E-6</v>
      </c>
      <c r="V34" s="53">
        <v>-1.410747105336703E-5</v>
      </c>
      <c r="W34" s="132"/>
    </row>
    <row r="35" spans="2:23" ht="15" customHeight="1" x14ac:dyDescent="0.2">
      <c r="B35" s="201"/>
      <c r="C35" s="143">
        <f>INC00!C36</f>
        <v>5200</v>
      </c>
      <c r="D35" s="76" t="str">
        <f>INC00!D36</f>
        <v xml:space="preserve">      Outros</v>
      </c>
      <c r="E35" s="53">
        <v>8.3594567869002042E-3</v>
      </c>
      <c r="F35" s="53">
        <v>8.1986083641603941E-3</v>
      </c>
      <c r="G35" s="53">
        <v>8.2612236246402369E-3</v>
      </c>
      <c r="H35" s="53">
        <v>8.1961837107579639E-3</v>
      </c>
      <c r="I35" s="53">
        <v>8.4033423304011156E-3</v>
      </c>
      <c r="J35" s="53">
        <v>8.5429512166199165E-3</v>
      </c>
      <c r="K35" s="53">
        <v>1.9357516755480569E-2</v>
      </c>
      <c r="L35" s="53">
        <v>1.7998305026325285E-2</v>
      </c>
      <c r="M35" s="53">
        <v>2.103585393592218E-2</v>
      </c>
      <c r="N35" s="53">
        <v>2.1927130505099174E-2</v>
      </c>
      <c r="O35" s="53">
        <v>1.9741156117417918E-2</v>
      </c>
      <c r="P35" s="53">
        <v>1.6951926967080193E-2</v>
      </c>
      <c r="Q35" s="53">
        <v>1.6169178616284308E-2</v>
      </c>
      <c r="R35" s="53">
        <v>1.8019535165264888E-2</v>
      </c>
      <c r="S35" s="53">
        <v>1.6637375431533249E-2</v>
      </c>
      <c r="T35" s="53">
        <v>1.6283132930851742E-2</v>
      </c>
      <c r="U35" s="53">
        <v>1.59793268151249E-2</v>
      </c>
      <c r="V35" s="53">
        <v>1.7000951790939547E-2</v>
      </c>
      <c r="W35" s="132"/>
    </row>
    <row r="36" spans="2:23" ht="16.5" customHeight="1" x14ac:dyDescent="0.2">
      <c r="B36" s="203">
        <f>INC00!B37</f>
        <v>9000</v>
      </c>
      <c r="C36" s="203"/>
      <c r="D36" s="204" t="str">
        <f>INC00!D37</f>
        <v>Outros Tributos</v>
      </c>
      <c r="E36" s="205">
        <v>1.8655549230314876E-3</v>
      </c>
      <c r="F36" s="205">
        <v>2.7365936737681586E-4</v>
      </c>
      <c r="G36" s="205">
        <v>2.3321022232603876E-4</v>
      </c>
      <c r="H36" s="205">
        <v>7.157909514884784E-4</v>
      </c>
      <c r="I36" s="205">
        <v>4.5475481585809357E-4</v>
      </c>
      <c r="J36" s="205">
        <v>1.7776608946264956E-3</v>
      </c>
      <c r="K36" s="205">
        <v>-9.332070006742634E-4</v>
      </c>
      <c r="L36" s="205">
        <v>-1.2058700528275812E-3</v>
      </c>
      <c r="M36" s="205">
        <v>7.7693158168805993E-4</v>
      </c>
      <c r="N36" s="205">
        <v>2.5808226322651245E-4</v>
      </c>
      <c r="O36" s="205">
        <v>-2.6205086687453261E-4</v>
      </c>
      <c r="P36" s="205">
        <v>3.4446327111511277E-4</v>
      </c>
      <c r="Q36" s="205">
        <v>9.3225220693576698E-5</v>
      </c>
      <c r="R36" s="205">
        <v>-2.4123839393827906E-4</v>
      </c>
      <c r="S36" s="205">
        <v>7.7782999461392779E-5</v>
      </c>
      <c r="T36" s="205">
        <v>1.121788747913213E-4</v>
      </c>
      <c r="U36" s="205">
        <v>1.2572483316158453E-4</v>
      </c>
      <c r="V36" s="205">
        <v>1.0957484269480889E-5</v>
      </c>
      <c r="W36" s="132"/>
    </row>
    <row r="37" spans="2:23" ht="8.25" customHeight="1" x14ac:dyDescent="0.2">
      <c r="B37" s="128"/>
      <c r="C37" s="128"/>
      <c r="D37" s="54"/>
      <c r="E37" s="54"/>
      <c r="F37" s="54"/>
      <c r="G37" s="54"/>
      <c r="H37" s="54"/>
      <c r="I37" s="139"/>
      <c r="J37" s="139"/>
    </row>
    <row r="38" spans="2:23" x14ac:dyDescent="0.2"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</row>
  </sheetData>
  <mergeCells count="2">
    <mergeCell ref="B2:V2"/>
    <mergeCell ref="B3:V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P20"/>
  <sheetViews>
    <sheetView showGridLines="0" workbookViewId="0">
      <selection activeCell="O8" sqref="O8"/>
    </sheetView>
  </sheetViews>
  <sheetFormatPr defaultRowHeight="12" x14ac:dyDescent="0.2"/>
  <cols>
    <col min="1" max="1" width="3.7109375" style="19" customWidth="1"/>
    <col min="2" max="2" width="13.85546875" style="19" customWidth="1"/>
    <col min="3" max="3" width="13.140625" style="19" bestFit="1" customWidth="1"/>
    <col min="4" max="4" width="9.85546875" style="19" bestFit="1" customWidth="1"/>
    <col min="5" max="5" width="10.28515625" style="19" bestFit="1" customWidth="1"/>
    <col min="6" max="6" width="12.140625" style="19" customWidth="1"/>
    <col min="7" max="7" width="9.85546875" style="19" customWidth="1"/>
    <col min="8" max="8" width="10.28515625" style="19" customWidth="1"/>
    <col min="9" max="9" width="13.140625" style="19" bestFit="1" customWidth="1"/>
    <col min="10" max="10" width="10.7109375" style="19" customWidth="1"/>
    <col min="11" max="11" width="9.28515625" style="19" customWidth="1"/>
    <col min="12" max="12" width="10.28515625" style="19" customWidth="1"/>
    <col min="13" max="13" width="12.140625" style="19" customWidth="1"/>
    <col min="14" max="14" width="16" style="19" bestFit="1" customWidth="1"/>
    <col min="15" max="15" width="10.28515625" style="19" bestFit="1" customWidth="1"/>
    <col min="16" max="16" width="13.5703125" style="19" bestFit="1" customWidth="1"/>
    <col min="17" max="16384" width="9.140625" style="19"/>
  </cols>
  <sheetData>
    <row r="1" spans="1:16" x14ac:dyDescent="0.2">
      <c r="A1" s="433"/>
      <c r="B1" s="434"/>
      <c r="C1" s="32"/>
      <c r="D1" s="32"/>
      <c r="E1" s="32"/>
      <c r="F1" s="32"/>
      <c r="G1" s="32"/>
      <c r="H1" s="32"/>
      <c r="I1" s="32"/>
      <c r="J1" s="32"/>
      <c r="K1" s="32"/>
    </row>
    <row r="2" spans="1:16" ht="12.75" x14ac:dyDescent="0.2">
      <c r="B2" s="509" t="s">
        <v>273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354"/>
      <c r="N2" s="354"/>
      <c r="O2" s="354"/>
    </row>
    <row r="3" spans="1:16" ht="20.25" customHeight="1" x14ac:dyDescent="0.2">
      <c r="B3" s="510" t="s">
        <v>232</v>
      </c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355"/>
      <c r="N3" s="355"/>
      <c r="O3" s="477"/>
    </row>
    <row r="4" spans="1:16" ht="15.75" thickBot="1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0"/>
      <c r="M4" s="30"/>
      <c r="N4" s="30"/>
      <c r="O4" s="477"/>
    </row>
    <row r="5" spans="1:16" ht="26.25" customHeight="1" thickBot="1" x14ac:dyDescent="0.25">
      <c r="B5" s="516" t="s">
        <v>209</v>
      </c>
      <c r="C5" s="506">
        <v>2018</v>
      </c>
      <c r="D5" s="515"/>
      <c r="E5" s="508"/>
      <c r="F5" s="506">
        <v>2019</v>
      </c>
      <c r="G5" s="507"/>
      <c r="H5" s="508"/>
      <c r="I5" s="506" t="s">
        <v>208</v>
      </c>
      <c r="J5" s="515"/>
      <c r="K5" s="515"/>
      <c r="L5" s="515"/>
      <c r="O5" s="477"/>
    </row>
    <row r="6" spans="1:16" ht="18.75" customHeight="1" thickBot="1" x14ac:dyDescent="0.25">
      <c r="B6" s="517"/>
      <c r="C6" s="511" t="s">
        <v>275</v>
      </c>
      <c r="D6" s="513" t="s">
        <v>174</v>
      </c>
      <c r="E6" s="504" t="s">
        <v>207</v>
      </c>
      <c r="F6" s="511" t="s">
        <v>275</v>
      </c>
      <c r="G6" s="513" t="s">
        <v>174</v>
      </c>
      <c r="H6" s="504" t="s">
        <v>207</v>
      </c>
      <c r="I6" s="519" t="s">
        <v>275</v>
      </c>
      <c r="J6" s="520"/>
      <c r="K6" s="521" t="s">
        <v>206</v>
      </c>
      <c r="L6" s="523" t="s">
        <v>205</v>
      </c>
    </row>
    <row r="7" spans="1:16" ht="18" thickBot="1" x14ac:dyDescent="0.25">
      <c r="B7" s="518"/>
      <c r="C7" s="512"/>
      <c r="D7" s="514"/>
      <c r="E7" s="505"/>
      <c r="F7" s="512"/>
      <c r="G7" s="514"/>
      <c r="H7" s="505"/>
      <c r="I7" s="46" t="s">
        <v>250</v>
      </c>
      <c r="J7" s="47" t="s">
        <v>269</v>
      </c>
      <c r="K7" s="522"/>
      <c r="L7" s="524"/>
    </row>
    <row r="8" spans="1:16" ht="24" customHeight="1" x14ac:dyDescent="0.2">
      <c r="B8" s="34" t="s">
        <v>204</v>
      </c>
      <c r="C8" s="35">
        <v>1547402.4544794813</v>
      </c>
      <c r="D8" s="36">
        <v>0.22461357290070524</v>
      </c>
      <c r="E8" s="37">
        <v>0.67530665629083542</v>
      </c>
      <c r="F8" s="35">
        <v>1614740.4860360001</v>
      </c>
      <c r="G8" s="36">
        <v>0.22251025930759114</v>
      </c>
      <c r="H8" s="37">
        <v>0.67046289483680044</v>
      </c>
      <c r="I8" s="35">
        <v>67338.031556518748</v>
      </c>
      <c r="J8" s="38">
        <v>3054.5981812560931</v>
      </c>
      <c r="K8" s="39">
        <v>-0.21</v>
      </c>
      <c r="L8" s="334">
        <v>-0.48399999999999999</v>
      </c>
    </row>
    <row r="9" spans="1:16" ht="24" customHeight="1" x14ac:dyDescent="0.2">
      <c r="B9" s="34" t="s">
        <v>203</v>
      </c>
      <c r="C9" s="35">
        <v>593382.08082896995</v>
      </c>
      <c r="D9" s="36">
        <v>8.6132517681111992E-2</v>
      </c>
      <c r="E9" s="37">
        <v>0.25895969580990702</v>
      </c>
      <c r="F9" s="35">
        <v>629125.48104554554</v>
      </c>
      <c r="G9" s="36">
        <v>8.6693109595653225E-2</v>
      </c>
      <c r="H9" s="37">
        <v>0.26122172255237985</v>
      </c>
      <c r="I9" s="35">
        <v>35743.400216575596</v>
      </c>
      <c r="J9" s="38">
        <v>11092.646077843732</v>
      </c>
      <c r="K9" s="39">
        <v>5.6000000000000001E-2</v>
      </c>
      <c r="L9" s="334">
        <v>0.22600000000000001</v>
      </c>
    </row>
    <row r="10" spans="1:16" ht="24" customHeight="1" thickBot="1" x14ac:dyDescent="0.25">
      <c r="B10" s="40" t="s">
        <v>202</v>
      </c>
      <c r="C10" s="35">
        <v>150622.5462960561</v>
      </c>
      <c r="D10" s="36">
        <v>2.1863651686102235E-2</v>
      </c>
      <c r="E10" s="37">
        <v>6.5733647899257605E-2</v>
      </c>
      <c r="F10" s="35">
        <v>164530.52804298999</v>
      </c>
      <c r="G10" s="36">
        <v>2.2672206943131292E-2</v>
      </c>
      <c r="H10" s="37">
        <v>6.8315382610819778E-2</v>
      </c>
      <c r="I10" s="35">
        <v>13907.981746933889</v>
      </c>
      <c r="J10" s="38">
        <v>7650.6991688912094</v>
      </c>
      <c r="K10" s="39">
        <v>0.08</v>
      </c>
      <c r="L10" s="334">
        <v>0.25800000000000001</v>
      </c>
    </row>
    <row r="11" spans="1:16" ht="27" customHeight="1" thickBot="1" x14ac:dyDescent="0.25">
      <c r="B11" s="41" t="s">
        <v>95</v>
      </c>
      <c r="C11" s="42">
        <v>2291407.0816045073</v>
      </c>
      <c r="D11" s="43">
        <v>0.33260974226791945</v>
      </c>
      <c r="E11" s="44">
        <v>1</v>
      </c>
      <c r="F11" s="42">
        <v>2408396.4951245356</v>
      </c>
      <c r="G11" s="43">
        <v>0.33187557584637561</v>
      </c>
      <c r="H11" s="44">
        <v>1</v>
      </c>
      <c r="I11" s="42">
        <v>116989.41352002823</v>
      </c>
      <c r="J11" s="332">
        <v>21797.943427991035</v>
      </c>
      <c r="K11" s="333">
        <v>-7.3999999999999996E-2</v>
      </c>
      <c r="L11" s="366">
        <v>0</v>
      </c>
    </row>
    <row r="12" spans="1:16" ht="16.5" customHeight="1" x14ac:dyDescent="0.2">
      <c r="B12" s="45" t="s">
        <v>287</v>
      </c>
      <c r="P12" s="475"/>
    </row>
    <row r="14" spans="1:16" ht="12.75" x14ac:dyDescent="0.2">
      <c r="B14"/>
      <c r="C14"/>
      <c r="D14"/>
      <c r="E14"/>
      <c r="N14" s="474"/>
    </row>
    <row r="15" spans="1:16" ht="12.75" x14ac:dyDescent="0.2">
      <c r="B15"/>
      <c r="C15"/>
      <c r="D15"/>
      <c r="E15"/>
      <c r="I15" s="361"/>
      <c r="O15" s="476"/>
    </row>
    <row r="16" spans="1:16" ht="12.75" x14ac:dyDescent="0.2">
      <c r="B16"/>
      <c r="C16"/>
      <c r="D16"/>
      <c r="E16"/>
      <c r="I16" s="31"/>
      <c r="N16" s="361"/>
    </row>
    <row r="17" spans="2:14" ht="12.75" x14ac:dyDescent="0.2">
      <c r="B17"/>
      <c r="C17"/>
      <c r="D17"/>
      <c r="E17"/>
    </row>
    <row r="18" spans="2:14" ht="12.75" x14ac:dyDescent="0.2">
      <c r="B18"/>
      <c r="C18"/>
      <c r="D18"/>
      <c r="E18"/>
      <c r="F18" s="365"/>
      <c r="H18" s="365"/>
      <c r="N18" s="364"/>
    </row>
    <row r="19" spans="2:14" ht="12.75" x14ac:dyDescent="0.2">
      <c r="B19"/>
      <c r="C19"/>
      <c r="D19"/>
      <c r="E19"/>
      <c r="F19" s="365"/>
      <c r="H19" s="365"/>
    </row>
    <row r="20" spans="2:14" ht="12.75" x14ac:dyDescent="0.2">
      <c r="E20" s="365"/>
      <c r="F20" s="365"/>
      <c r="H20" s="365"/>
    </row>
  </sheetData>
  <mergeCells count="15">
    <mergeCell ref="E6:E7"/>
    <mergeCell ref="F5:H5"/>
    <mergeCell ref="B2:L2"/>
    <mergeCell ref="B3:L3"/>
    <mergeCell ref="F6:F7"/>
    <mergeCell ref="G6:G7"/>
    <mergeCell ref="H6:H7"/>
    <mergeCell ref="I5:L5"/>
    <mergeCell ref="C5:E5"/>
    <mergeCell ref="B5:B7"/>
    <mergeCell ref="I6:J6"/>
    <mergeCell ref="K6:K7"/>
    <mergeCell ref="L6:L7"/>
    <mergeCell ref="C6:C7"/>
    <mergeCell ref="D6:D7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P131"/>
  <sheetViews>
    <sheetView showGridLines="0" topLeftCell="A4" zoomScaleNormal="100" workbookViewId="0">
      <selection activeCell="E74" sqref="E74"/>
    </sheetView>
  </sheetViews>
  <sheetFormatPr defaultColWidth="11.42578125" defaultRowHeight="11.25" x14ac:dyDescent="0.2"/>
  <cols>
    <col min="1" max="1" width="3" style="64" customWidth="1"/>
    <col min="2" max="2" width="4.42578125" style="117" customWidth="1"/>
    <col min="3" max="3" width="6.28515625" style="117" customWidth="1"/>
    <col min="4" max="4" width="7.140625" style="117" customWidth="1"/>
    <col min="5" max="5" width="41.42578125" style="64" bestFit="1" customWidth="1"/>
    <col min="6" max="7" width="11.140625" style="64" customWidth="1"/>
    <col min="8" max="8" width="11.28515625" style="64" customWidth="1"/>
    <col min="9" max="17" width="10.7109375" style="64" customWidth="1"/>
    <col min="18" max="22" width="10.140625" style="64" customWidth="1"/>
    <col min="23" max="23" width="10.28515625" style="64" bestFit="1" customWidth="1"/>
    <col min="24" max="24" width="14.28515625" style="64" customWidth="1"/>
    <col min="25" max="25" width="9.28515625" style="64" customWidth="1"/>
    <col min="26" max="37" width="4.42578125" style="64" bestFit="1" customWidth="1"/>
    <col min="38" max="38" width="5.85546875" style="64" customWidth="1"/>
    <col min="39" max="39" width="4.5703125" style="64" customWidth="1"/>
    <col min="40" max="40" width="5.140625" style="64" customWidth="1"/>
    <col min="41" max="41" width="5.85546875" style="64" customWidth="1"/>
    <col min="42" max="42" width="4.42578125" style="64" bestFit="1" customWidth="1"/>
    <col min="43" max="16384" width="11.42578125" style="64"/>
  </cols>
  <sheetData>
    <row r="1" spans="2:42" ht="12.75" x14ac:dyDescent="0.2"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 s="73"/>
    </row>
    <row r="2" spans="2:42" s="66" customFormat="1" ht="12.75" x14ac:dyDescent="0.2">
      <c r="B2" s="567" t="s">
        <v>111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 s="567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2:42" s="66" customFormat="1" ht="12.75" x14ac:dyDescent="0.2">
      <c r="B3" s="568" t="s">
        <v>321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118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2:42" s="66" customFormat="1" ht="12.75" x14ac:dyDescent="0.2">
      <c r="B4" s="119"/>
      <c r="C4" s="119"/>
      <c r="D4" s="119"/>
      <c r="E4" s="120"/>
      <c r="O4" s="121"/>
      <c r="Q4" s="121"/>
      <c r="R4" s="121"/>
      <c r="T4" s="121"/>
      <c r="V4" s="121"/>
      <c r="W4" s="121" t="s">
        <v>1</v>
      </c>
      <c r="X4" s="122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2:42" s="66" customFormat="1" ht="21" customHeight="1" x14ac:dyDescent="0.2">
      <c r="B5" s="123" t="s">
        <v>19</v>
      </c>
      <c r="C5" s="123"/>
      <c r="D5" s="124"/>
      <c r="E5" s="124"/>
      <c r="F5" s="125" t="s">
        <v>238</v>
      </c>
      <c r="G5" s="126" t="s">
        <v>239</v>
      </c>
      <c r="H5" s="125" t="s">
        <v>240</v>
      </c>
      <c r="I5" s="126" t="s">
        <v>241</v>
      </c>
      <c r="J5" s="125" t="s">
        <v>242</v>
      </c>
      <c r="K5" s="126" t="s">
        <v>243</v>
      </c>
      <c r="L5" s="125" t="s">
        <v>244</v>
      </c>
      <c r="M5" s="125" t="s">
        <v>245</v>
      </c>
      <c r="N5" s="126" t="s">
        <v>246</v>
      </c>
      <c r="O5" s="126" t="s">
        <v>247</v>
      </c>
      <c r="P5" s="125" t="s">
        <v>248</v>
      </c>
      <c r="Q5" s="125" t="s">
        <v>233</v>
      </c>
      <c r="R5" s="126" t="s">
        <v>249</v>
      </c>
      <c r="S5" s="125" t="s">
        <v>252</v>
      </c>
      <c r="T5" s="125" t="s">
        <v>271</v>
      </c>
      <c r="U5" s="125" t="s">
        <v>276</v>
      </c>
      <c r="V5" s="125" t="s">
        <v>284</v>
      </c>
      <c r="W5" s="125" t="s">
        <v>299</v>
      </c>
      <c r="X5" s="118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2:42" ht="23.25" customHeight="1" x14ac:dyDescent="0.2">
      <c r="B6" s="127">
        <v>0</v>
      </c>
      <c r="C6" s="127"/>
      <c r="D6" s="128" t="s">
        <v>120</v>
      </c>
      <c r="E6" s="129" t="s">
        <v>0</v>
      </c>
      <c r="F6" s="130">
        <v>477725.64373059606</v>
      </c>
      <c r="G6" s="130">
        <v>539229.73759129422</v>
      </c>
      <c r="H6" s="130">
        <v>633391.20372472308</v>
      </c>
      <c r="I6" s="130">
        <v>727944.25514386676</v>
      </c>
      <c r="J6" s="130">
        <v>802036.0370714888</v>
      </c>
      <c r="K6" s="130">
        <v>915110.20698455407</v>
      </c>
      <c r="L6" s="130">
        <v>1041894.0473415748</v>
      </c>
      <c r="M6" s="130">
        <v>1068717.0836593178</v>
      </c>
      <c r="N6" s="130">
        <v>1263144.541270592</v>
      </c>
      <c r="O6" s="130">
        <v>1459329.5803882647</v>
      </c>
      <c r="P6" s="130">
        <v>1570401.529742064</v>
      </c>
      <c r="Q6" s="130">
        <v>1735340.4025192577</v>
      </c>
      <c r="R6" s="130">
        <v>1840300.7862422881</v>
      </c>
      <c r="S6" s="130">
        <v>1924636.1510713357</v>
      </c>
      <c r="T6" s="130">
        <v>2022237.3176554211</v>
      </c>
      <c r="U6" s="130">
        <v>2128612.8381497511</v>
      </c>
      <c r="V6" s="130">
        <v>2291407.0816045073</v>
      </c>
      <c r="W6" s="130">
        <v>2408396.4951245356</v>
      </c>
      <c r="X6" s="131" t="str">
        <f>IF(D6&lt;&gt;[2]INC03!D6,1,"")</f>
        <v/>
      </c>
      <c r="Y6" t="str">
        <f>IF(S6&lt;&gt;[2]INC03!S6,1,"")</f>
        <v/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2:42" ht="16.5" customHeight="1" x14ac:dyDescent="0.2">
      <c r="B7" s="133">
        <v>1000</v>
      </c>
      <c r="C7" s="133"/>
      <c r="D7" s="134"/>
      <c r="E7" s="83" t="s">
        <v>2</v>
      </c>
      <c r="F7" s="135">
        <v>97010.592049469997</v>
      </c>
      <c r="G7" s="135">
        <v>108198.44942806</v>
      </c>
      <c r="H7" s="135">
        <v>121221.26284697009</v>
      </c>
      <c r="I7" s="135">
        <v>150627.72329088999</v>
      </c>
      <c r="J7" s="135">
        <v>163892.23773474991</v>
      </c>
      <c r="K7" s="135">
        <v>194945.05817017006</v>
      </c>
      <c r="L7" s="135">
        <v>236895.04878365993</v>
      </c>
      <c r="M7" s="135">
        <v>236898.70525899393</v>
      </c>
      <c r="N7" s="135">
        <v>261885.07490800682</v>
      </c>
      <c r="O7" s="135">
        <v>317717.85465666023</v>
      </c>
      <c r="P7" s="135">
        <v>325228.64379933989</v>
      </c>
      <c r="Q7" s="135">
        <v>364615.61446038994</v>
      </c>
      <c r="R7" s="135">
        <v>386613.07821233</v>
      </c>
      <c r="S7" s="135">
        <v>406414.63888816989</v>
      </c>
      <c r="T7" s="135">
        <v>457381.60396191</v>
      </c>
      <c r="U7" s="135">
        <v>462886.33492133807</v>
      </c>
      <c r="V7" s="135">
        <v>495355.23353353131</v>
      </c>
      <c r="W7" s="135">
        <v>540739.54599923</v>
      </c>
      <c r="X7" s="131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2:42" ht="18" customHeight="1" x14ac:dyDescent="0.2">
      <c r="C8" s="67">
        <v>1100</v>
      </c>
      <c r="D8" s="137"/>
      <c r="E8" s="138" t="s">
        <v>3</v>
      </c>
      <c r="F8" s="139">
        <v>28577.145734461596</v>
      </c>
      <c r="G8" s="139">
        <v>34614.632492971199</v>
      </c>
      <c r="H8" s="139">
        <v>40841.5858718991</v>
      </c>
      <c r="I8" s="139">
        <v>48330.086787228705</v>
      </c>
      <c r="J8" s="139">
        <v>52663.0960952963</v>
      </c>
      <c r="K8" s="139">
        <v>62227.353938284403</v>
      </c>
      <c r="L8" s="139">
        <v>75840.073988210599</v>
      </c>
      <c r="M8" s="139">
        <v>76461.601181609585</v>
      </c>
      <c r="N8" s="139">
        <v>90975.018171921998</v>
      </c>
      <c r="O8" s="139">
        <v>107755.29579213769</v>
      </c>
      <c r="P8" s="139">
        <v>120107.74187115479</v>
      </c>
      <c r="Q8" s="139">
        <v>130073.0809739555</v>
      </c>
      <c r="R8" s="139">
        <v>145188.98659194799</v>
      </c>
      <c r="S8" s="139">
        <v>154161.0980611619</v>
      </c>
      <c r="T8" s="139">
        <v>166087.5424601</v>
      </c>
      <c r="U8" s="139">
        <v>181950.49280794812</v>
      </c>
      <c r="V8" s="139">
        <v>200875.96348002131</v>
      </c>
      <c r="W8" s="139">
        <v>224575.45912754</v>
      </c>
      <c r="X8" s="131"/>
      <c r="Y8"/>
      <c r="Z8"/>
      <c r="AA8"/>
      <c r="AB8"/>
      <c r="AC8"/>
    </row>
    <row r="9" spans="2:42" ht="12.75" x14ac:dyDescent="0.2">
      <c r="D9" s="140" t="s">
        <v>28</v>
      </c>
      <c r="E9" s="80" t="s">
        <v>323</v>
      </c>
      <c r="F9" s="141">
        <v>4078.3191897800002</v>
      </c>
      <c r="G9" s="141">
        <v>4747.8199091300003</v>
      </c>
      <c r="H9" s="141">
        <v>5778.05300403</v>
      </c>
      <c r="I9" s="141">
        <v>6896.1521955099997</v>
      </c>
      <c r="J9" s="141">
        <v>7914.2766661100004</v>
      </c>
      <c r="K9" s="141">
        <v>12705.53124432</v>
      </c>
      <c r="L9" s="141">
        <v>13913.510329229999</v>
      </c>
      <c r="M9" s="141">
        <v>13625.1075291614</v>
      </c>
      <c r="N9" s="141">
        <v>16248.275038379101</v>
      </c>
      <c r="O9" s="141">
        <v>20515.444151374701</v>
      </c>
      <c r="P9" s="141">
        <v>22499.330262110001</v>
      </c>
      <c r="Q9" s="141">
        <v>24188.330622900001</v>
      </c>
      <c r="R9" s="141">
        <v>25782.090302839999</v>
      </c>
      <c r="S9" s="141">
        <v>27198.658802030001</v>
      </c>
      <c r="T9" s="141">
        <v>28284.49860771</v>
      </c>
      <c r="U9" s="141">
        <v>30504.244651460001</v>
      </c>
      <c r="V9" s="141">
        <v>32513.016757319998</v>
      </c>
      <c r="W9" s="141">
        <v>37699.798487100001</v>
      </c>
      <c r="X9" s="131"/>
      <c r="Y9"/>
      <c r="Z9"/>
      <c r="AA9"/>
      <c r="AB9"/>
      <c r="AC9"/>
    </row>
    <row r="10" spans="2:42" ht="12.75" x14ac:dyDescent="0.2">
      <c r="D10" s="140" t="s">
        <v>29</v>
      </c>
      <c r="E10" s="80" t="s">
        <v>324</v>
      </c>
      <c r="F10" s="141">
        <v>16417.126151921599</v>
      </c>
      <c r="G10" s="141">
        <v>19626.189796801202</v>
      </c>
      <c r="H10" s="141">
        <v>23710.9038468291</v>
      </c>
      <c r="I10" s="141">
        <v>28749.529693528701</v>
      </c>
      <c r="J10" s="141">
        <v>30018.746868616301</v>
      </c>
      <c r="K10" s="141">
        <v>32269.6494562644</v>
      </c>
      <c r="L10" s="141">
        <v>41581.153084430603</v>
      </c>
      <c r="M10" s="141">
        <v>42538.823619048198</v>
      </c>
      <c r="N10" s="141">
        <v>49472.3903772829</v>
      </c>
      <c r="O10" s="141">
        <v>58838.494730172999</v>
      </c>
      <c r="P10" s="141">
        <v>64536.039061784802</v>
      </c>
      <c r="Q10" s="141">
        <v>67349.5989480555</v>
      </c>
      <c r="R10" s="141">
        <v>74361.189646277999</v>
      </c>
      <c r="S10" s="141">
        <v>75811.687402732001</v>
      </c>
      <c r="T10" s="141">
        <v>82428.687513950004</v>
      </c>
      <c r="U10" s="141">
        <v>91417.513986620004</v>
      </c>
      <c r="V10" s="141">
        <v>102362.18430390001</v>
      </c>
      <c r="W10" s="141">
        <v>184073.20808413002</v>
      </c>
      <c r="X10" s="131"/>
      <c r="Y10"/>
      <c r="Z10"/>
      <c r="AA10"/>
      <c r="AB10"/>
      <c r="AC10"/>
    </row>
    <row r="11" spans="2:42" ht="12.75" x14ac:dyDescent="0.2">
      <c r="D11" s="140" t="s">
        <v>30</v>
      </c>
      <c r="E11" s="80" t="s">
        <v>325</v>
      </c>
      <c r="F11" s="141">
        <v>5219.3554489999997</v>
      </c>
      <c r="G11" s="141">
        <v>6755.7579089999999</v>
      </c>
      <c r="H11" s="141">
        <v>7372.888132</v>
      </c>
      <c r="I11" s="141">
        <v>8270.127853</v>
      </c>
      <c r="J11" s="141">
        <v>9898.0346570000002</v>
      </c>
      <c r="K11" s="141">
        <v>11341.418948</v>
      </c>
      <c r="L11" s="141">
        <v>13334.112587</v>
      </c>
      <c r="M11" s="141">
        <v>12906.118708</v>
      </c>
      <c r="N11" s="141">
        <v>16499.413116</v>
      </c>
      <c r="O11" s="141">
        <v>18157.107526</v>
      </c>
      <c r="P11" s="141">
        <v>21060.450852999998</v>
      </c>
      <c r="Q11" s="141">
        <v>25042.63078</v>
      </c>
      <c r="R11" s="141">
        <v>29020.561906999999</v>
      </c>
      <c r="S11" s="141">
        <v>33177.8452911399</v>
      </c>
      <c r="T11" s="141">
        <v>36461.879096260003</v>
      </c>
      <c r="U11" s="141">
        <v>39343.327656928101</v>
      </c>
      <c r="V11" s="141">
        <v>43111.203906789997</v>
      </c>
      <c r="W11" s="141">
        <v>0</v>
      </c>
      <c r="X11" s="131"/>
      <c r="Y11"/>
      <c r="Z11"/>
      <c r="AA11"/>
      <c r="AB11"/>
      <c r="AC11"/>
    </row>
    <row r="12" spans="2:42" ht="12.75" x14ac:dyDescent="0.2">
      <c r="D12" s="140" t="s">
        <v>31</v>
      </c>
      <c r="E12" s="80" t="s">
        <v>326</v>
      </c>
      <c r="F12" s="141">
        <v>1808.6643099999999</v>
      </c>
      <c r="G12" s="141">
        <v>2207.88447</v>
      </c>
      <c r="H12" s="141">
        <v>2458.438283</v>
      </c>
      <c r="I12" s="141">
        <v>2850.001385</v>
      </c>
      <c r="J12" s="141">
        <v>3299.0774080000001</v>
      </c>
      <c r="K12" s="141">
        <v>4019.816116</v>
      </c>
      <c r="L12" s="141">
        <v>4962.7504319999998</v>
      </c>
      <c r="M12" s="141">
        <v>4894.1976450000002</v>
      </c>
      <c r="N12" s="141">
        <v>5607.531156</v>
      </c>
      <c r="O12" s="141">
        <v>6830.3222159999996</v>
      </c>
      <c r="P12" s="141">
        <v>8248.3617819999999</v>
      </c>
      <c r="Q12" s="141">
        <v>9437.5952510000006</v>
      </c>
      <c r="R12" s="141">
        <v>11256.367684000001</v>
      </c>
      <c r="S12" s="141">
        <v>12550.779667999999</v>
      </c>
      <c r="T12" s="141">
        <v>14658.207909000001</v>
      </c>
      <c r="U12" s="141">
        <v>16111.498296</v>
      </c>
      <c r="V12" s="141">
        <v>18327.8236678213</v>
      </c>
      <c r="W12" s="141">
        <v>0</v>
      </c>
      <c r="X12" s="131"/>
      <c r="Y12"/>
      <c r="Z12"/>
      <c r="AA12"/>
      <c r="AB12"/>
      <c r="AC12"/>
    </row>
    <row r="13" spans="2:42" ht="12.75" x14ac:dyDescent="0.2">
      <c r="D13" s="140" t="s">
        <v>130</v>
      </c>
      <c r="E13" s="80" t="s">
        <v>327</v>
      </c>
      <c r="F13" s="141">
        <v>1053.6806337600001</v>
      </c>
      <c r="G13" s="141">
        <v>1276.9804080399999</v>
      </c>
      <c r="H13" s="141">
        <v>1521.30260604</v>
      </c>
      <c r="I13" s="141">
        <v>1564.2756601900001</v>
      </c>
      <c r="J13" s="141">
        <v>1532.9604955699999</v>
      </c>
      <c r="K13" s="141">
        <v>1890.9381737000001</v>
      </c>
      <c r="L13" s="141">
        <v>2048.5475555500002</v>
      </c>
      <c r="M13" s="141">
        <v>2497.3536804</v>
      </c>
      <c r="N13" s="141">
        <v>3147.40848426</v>
      </c>
      <c r="O13" s="141">
        <v>3413.9271685899998</v>
      </c>
      <c r="P13" s="141">
        <v>3763.5599122600001</v>
      </c>
      <c r="Q13" s="141">
        <v>4054.9253720000002</v>
      </c>
      <c r="R13" s="141">
        <v>4768.7770518300003</v>
      </c>
      <c r="S13" s="141">
        <v>5422.1268972600001</v>
      </c>
      <c r="T13" s="141">
        <v>4254.2693331800001</v>
      </c>
      <c r="U13" s="141">
        <v>4573.9082169400008</v>
      </c>
      <c r="V13" s="141">
        <v>4561.7348441899994</v>
      </c>
      <c r="W13" s="141">
        <v>2802.4525563100001</v>
      </c>
      <c r="X13" s="131"/>
      <c r="Y13"/>
      <c r="Z13"/>
      <c r="AA13"/>
      <c r="AB13"/>
      <c r="AC13"/>
    </row>
    <row r="14" spans="2:42" ht="15" customHeight="1" x14ac:dyDescent="0.2">
      <c r="C14" s="67">
        <v>1200</v>
      </c>
      <c r="D14" s="137"/>
      <c r="E14" s="142" t="s">
        <v>4</v>
      </c>
      <c r="F14" s="139">
        <v>43964.936922749999</v>
      </c>
      <c r="G14" s="139">
        <v>46512.224706640001</v>
      </c>
      <c r="H14" s="139">
        <v>54563.650001800001</v>
      </c>
      <c r="I14" s="139">
        <v>72455.323210069997</v>
      </c>
      <c r="J14" s="139">
        <v>78594.672963079996</v>
      </c>
      <c r="K14" s="139">
        <v>99061.613981779999</v>
      </c>
      <c r="L14" s="139">
        <v>120478.55392787</v>
      </c>
      <c r="M14" s="139">
        <v>120766.9897026195</v>
      </c>
      <c r="N14" s="139">
        <v>128254.50882640282</v>
      </c>
      <c r="O14" s="139">
        <v>153651.9886240745</v>
      </c>
      <c r="P14" s="139">
        <v>148423.44561823999</v>
      </c>
      <c r="Q14" s="139">
        <v>171002.9364602</v>
      </c>
      <c r="R14" s="139">
        <v>171351.79268439999</v>
      </c>
      <c r="S14" s="139">
        <v>164057.05798787999</v>
      </c>
      <c r="T14" s="139">
        <v>197940.65881798</v>
      </c>
      <c r="U14" s="139">
        <v>184501.37677731999</v>
      </c>
      <c r="V14" s="139">
        <v>194813.65125457</v>
      </c>
      <c r="W14" s="139">
        <v>207504.64649650001</v>
      </c>
      <c r="X14" s="131"/>
      <c r="Y14"/>
      <c r="Z14"/>
      <c r="AA14"/>
      <c r="AB14"/>
      <c r="AC14"/>
    </row>
    <row r="15" spans="2:42" ht="12.75" x14ac:dyDescent="0.2">
      <c r="D15" s="140" t="s">
        <v>32</v>
      </c>
      <c r="E15" s="80" t="s">
        <v>328</v>
      </c>
      <c r="F15" s="141">
        <v>31536.716625410001</v>
      </c>
      <c r="G15" s="141">
        <v>30810.827259720001</v>
      </c>
      <c r="H15" s="141">
        <v>35223.73567288</v>
      </c>
      <c r="I15" s="141">
        <v>47454.673431560004</v>
      </c>
      <c r="J15" s="141">
        <v>51954.762158839992</v>
      </c>
      <c r="K15" s="141">
        <v>65766.945299810002</v>
      </c>
      <c r="L15" s="141">
        <v>78694.337153</v>
      </c>
      <c r="M15" s="141">
        <v>77343.231156040696</v>
      </c>
      <c r="N15" s="141">
        <v>82474.041880023709</v>
      </c>
      <c r="O15" s="141">
        <v>94957.600757602209</v>
      </c>
      <c r="P15" s="141">
        <v>92589.19690653999</v>
      </c>
      <c r="Q15" s="141">
        <v>109316.36057608</v>
      </c>
      <c r="R15" s="141">
        <v>109019.96382074</v>
      </c>
      <c r="S15" s="141">
        <v>104910.16847645999</v>
      </c>
      <c r="T15" s="141">
        <v>131180.66790398001</v>
      </c>
      <c r="U15" s="141">
        <v>113815.15032758001</v>
      </c>
      <c r="V15" s="141">
        <v>119062.91241566</v>
      </c>
      <c r="W15" s="141">
        <v>127130.33763976001</v>
      </c>
      <c r="X15" s="131"/>
      <c r="Y15"/>
      <c r="Z15"/>
      <c r="AA15"/>
      <c r="AB15"/>
      <c r="AC15"/>
    </row>
    <row r="16" spans="2:42" ht="12.75" x14ac:dyDescent="0.2">
      <c r="D16" s="140" t="s">
        <v>33</v>
      </c>
      <c r="E16" s="80" t="s">
        <v>329</v>
      </c>
      <c r="F16" s="141">
        <v>12428.22029734</v>
      </c>
      <c r="G16" s="141">
        <v>15701.39744692</v>
      </c>
      <c r="H16" s="141">
        <v>19339.91432892</v>
      </c>
      <c r="I16" s="141">
        <v>25000.64977851</v>
      </c>
      <c r="J16" s="141">
        <v>26639.91080424</v>
      </c>
      <c r="K16" s="141">
        <v>33294.668681969997</v>
      </c>
      <c r="L16" s="141">
        <v>41784.216774870001</v>
      </c>
      <c r="M16" s="141">
        <v>43423.7585465788</v>
      </c>
      <c r="N16" s="141">
        <v>45780.466946379107</v>
      </c>
      <c r="O16" s="141">
        <v>58694.387866472302</v>
      </c>
      <c r="P16" s="141">
        <v>55834.248711699998</v>
      </c>
      <c r="Q16" s="141">
        <v>61686.57588412</v>
      </c>
      <c r="R16" s="141">
        <v>62331.828863659997</v>
      </c>
      <c r="S16" s="141">
        <v>59146.889511419999</v>
      </c>
      <c r="T16" s="141">
        <v>66759.990913999995</v>
      </c>
      <c r="U16" s="141">
        <v>70686.226449740003</v>
      </c>
      <c r="V16" s="141">
        <v>75750.738838909994</v>
      </c>
      <c r="W16" s="141">
        <v>80374.308856739997</v>
      </c>
      <c r="X16" s="131"/>
      <c r="Y16"/>
      <c r="Z16"/>
      <c r="AA16"/>
      <c r="AB16"/>
      <c r="AC16"/>
    </row>
    <row r="17" spans="2:29" ht="15" customHeight="1" x14ac:dyDescent="0.2">
      <c r="C17" s="67">
        <v>1900</v>
      </c>
      <c r="D17" s="137"/>
      <c r="E17" s="142" t="s">
        <v>23</v>
      </c>
      <c r="F17" s="139">
        <v>24468.509392258413</v>
      </c>
      <c r="G17" s="139">
        <v>27071.592228448797</v>
      </c>
      <c r="H17" s="139">
        <v>25816.026973270989</v>
      </c>
      <c r="I17" s="139">
        <v>29842.313293591302</v>
      </c>
      <c r="J17" s="139">
        <v>32634.468676373639</v>
      </c>
      <c r="K17" s="139">
        <v>33656.09025010567</v>
      </c>
      <c r="L17" s="139">
        <v>40576.420867579342</v>
      </c>
      <c r="M17" s="139">
        <v>39670.114374764838</v>
      </c>
      <c r="N17" s="139">
        <v>42655.54790968202</v>
      </c>
      <c r="O17" s="139">
        <v>56310.570240448054</v>
      </c>
      <c r="P17" s="139">
        <v>56697.456309945119</v>
      </c>
      <c r="Q17" s="139">
        <v>63539.597026234413</v>
      </c>
      <c r="R17" s="139">
        <v>70072.298935982049</v>
      </c>
      <c r="S17" s="139">
        <v>88196.482839127988</v>
      </c>
      <c r="T17" s="139">
        <v>93353.402683830005</v>
      </c>
      <c r="U17" s="139">
        <v>96434.465336070003</v>
      </c>
      <c r="V17" s="139">
        <v>99665.618798940006</v>
      </c>
      <c r="W17" s="139">
        <v>108659.44037519001</v>
      </c>
      <c r="X17" s="131"/>
      <c r="Y17"/>
      <c r="Z17"/>
      <c r="AA17"/>
      <c r="AB17"/>
      <c r="AC17"/>
    </row>
    <row r="18" spans="2:29" ht="12.75" x14ac:dyDescent="0.2">
      <c r="C18" s="143"/>
      <c r="D18" s="144" t="s">
        <v>133</v>
      </c>
      <c r="E18" s="80" t="s">
        <v>330</v>
      </c>
      <c r="F18" s="141">
        <v>5371.6529105584304</v>
      </c>
      <c r="G18" s="141">
        <v>5589.7403421634699</v>
      </c>
      <c r="H18" s="141">
        <v>5568.61454373572</v>
      </c>
      <c r="I18" s="141">
        <v>6183.4241224712096</v>
      </c>
      <c r="J18" s="141">
        <v>7435.5282601189301</v>
      </c>
      <c r="K18" s="141">
        <v>7868.2619691222799</v>
      </c>
      <c r="L18" s="141">
        <v>9910.3580760948607</v>
      </c>
      <c r="M18" s="141">
        <v>10873.8904104908</v>
      </c>
      <c r="N18" s="141">
        <v>11536.626594557199</v>
      </c>
      <c r="O18" s="141">
        <v>13870.0453563708</v>
      </c>
      <c r="P18" s="141">
        <v>15207.1277814769</v>
      </c>
      <c r="Q18" s="141">
        <v>18582.002710719898</v>
      </c>
      <c r="R18" s="141">
        <v>19702.999279842399</v>
      </c>
      <c r="S18" s="141">
        <v>24669.100667377199</v>
      </c>
      <c r="T18" s="141">
        <v>24892.392913070002</v>
      </c>
      <c r="U18" s="141">
        <v>27270.27973686</v>
      </c>
      <c r="V18" s="141">
        <v>35330.875671620001</v>
      </c>
      <c r="W18" s="141">
        <v>39292.903426140001</v>
      </c>
      <c r="X18" s="131"/>
      <c r="Y18"/>
      <c r="Z18"/>
      <c r="AA18"/>
      <c r="AB18"/>
      <c r="AC18"/>
    </row>
    <row r="19" spans="2:29" ht="12.75" x14ac:dyDescent="0.2">
      <c r="B19" s="143"/>
      <c r="C19" s="143"/>
      <c r="D19" s="144" t="s">
        <v>134</v>
      </c>
      <c r="E19" s="80" t="s">
        <v>331</v>
      </c>
      <c r="F19" s="141">
        <v>16227.3129038447</v>
      </c>
      <c r="G19" s="141">
        <v>18863.087665323499</v>
      </c>
      <c r="H19" s="141">
        <v>17187.6840478017</v>
      </c>
      <c r="I19" s="141">
        <v>19976.475711605301</v>
      </c>
      <c r="J19" s="141">
        <v>21267.039800628201</v>
      </c>
      <c r="K19" s="141">
        <v>21383.853412828601</v>
      </c>
      <c r="L19" s="141">
        <v>25428.0837011775</v>
      </c>
      <c r="M19" s="141">
        <v>23230.817783214101</v>
      </c>
      <c r="N19" s="141">
        <v>24886.5287370693</v>
      </c>
      <c r="O19" s="141">
        <v>35159.248845809801</v>
      </c>
      <c r="P19" s="141">
        <v>33308.503552053997</v>
      </c>
      <c r="Q19" s="141">
        <v>37121.082792062502</v>
      </c>
      <c r="R19" s="141">
        <v>41287.585411769003</v>
      </c>
      <c r="S19" s="141">
        <v>53691.847754861497</v>
      </c>
      <c r="T19" s="141">
        <v>59403.6819684</v>
      </c>
      <c r="U19" s="141">
        <v>59469.811495529997</v>
      </c>
      <c r="V19" s="141">
        <v>53585.49838813</v>
      </c>
      <c r="W19" s="141">
        <v>57184.160370509999</v>
      </c>
      <c r="X19" s="131"/>
      <c r="Y19"/>
      <c r="Z19"/>
      <c r="AA19"/>
      <c r="AB19"/>
      <c r="AC19"/>
    </row>
    <row r="20" spans="2:29" ht="12.75" x14ac:dyDescent="0.2">
      <c r="B20" s="143"/>
      <c r="C20" s="143"/>
      <c r="D20" s="144" t="s">
        <v>135</v>
      </c>
      <c r="E20" s="80" t="s">
        <v>332</v>
      </c>
      <c r="F20" s="141">
        <v>2869.5435778552801</v>
      </c>
      <c r="G20" s="141">
        <v>2618.7642209618298</v>
      </c>
      <c r="H20" s="141">
        <v>3059.7283817335701</v>
      </c>
      <c r="I20" s="141">
        <v>3682.4134595147898</v>
      </c>
      <c r="J20" s="141">
        <v>3931.90061562651</v>
      </c>
      <c r="K20" s="141">
        <v>4403.9748681547899</v>
      </c>
      <c r="L20" s="141">
        <v>5237.9790903069797</v>
      </c>
      <c r="M20" s="141">
        <v>5565.4061810599396</v>
      </c>
      <c r="N20" s="141">
        <v>6232.3925780555201</v>
      </c>
      <c r="O20" s="141">
        <v>7281.2760382674496</v>
      </c>
      <c r="P20" s="141">
        <v>8181.8249764142201</v>
      </c>
      <c r="Q20" s="141">
        <v>7836.5115234520099</v>
      </c>
      <c r="R20" s="141">
        <v>9081.7142443706507</v>
      </c>
      <c r="S20" s="141">
        <v>9835.5344168892898</v>
      </c>
      <c r="T20" s="141">
        <v>9057.3278023599996</v>
      </c>
      <c r="U20" s="141">
        <v>9694.3741036800002</v>
      </c>
      <c r="V20" s="141">
        <v>10749.24473919</v>
      </c>
      <c r="W20" s="141">
        <v>12182.376578539999</v>
      </c>
      <c r="X20" s="131"/>
      <c r="Y20"/>
      <c r="Z20"/>
      <c r="AA20"/>
      <c r="AB20"/>
      <c r="AC20"/>
    </row>
    <row r="21" spans="2:29" ht="16.5" customHeight="1" x14ac:dyDescent="0.2">
      <c r="B21" s="133">
        <v>2000</v>
      </c>
      <c r="C21" s="133"/>
      <c r="D21" s="134"/>
      <c r="E21" s="83" t="s">
        <v>6</v>
      </c>
      <c r="F21" s="135">
        <v>116840.03362979997</v>
      </c>
      <c r="G21" s="135">
        <v>132570.00445086998</v>
      </c>
      <c r="H21" s="135">
        <v>157122.25385819984</v>
      </c>
      <c r="I21" s="135">
        <v>181725.79808671991</v>
      </c>
      <c r="J21" s="135">
        <v>205691.42171133001</v>
      </c>
      <c r="K21" s="135">
        <v>232588.72233274003</v>
      </c>
      <c r="L21" s="135">
        <v>264979.70856726001</v>
      </c>
      <c r="M21" s="135">
        <v>296331.69776333414</v>
      </c>
      <c r="N21" s="135">
        <v>347907.12121822353</v>
      </c>
      <c r="O21" s="135">
        <v>395667.5642912921</v>
      </c>
      <c r="P21" s="135">
        <v>439646.60701987997</v>
      </c>
      <c r="Q21" s="135">
        <v>475256.60673763411</v>
      </c>
      <c r="R21" s="135">
        <v>509856.3472224914</v>
      </c>
      <c r="S21" s="135">
        <v>533070.62134299125</v>
      </c>
      <c r="T21" s="135">
        <v>562152.83008984989</v>
      </c>
      <c r="U21" s="135">
        <v>589308.85866039002</v>
      </c>
      <c r="V21" s="135">
        <v>626446.83855667501</v>
      </c>
      <c r="W21" s="135">
        <v>667907.84324913321</v>
      </c>
      <c r="X21" s="131"/>
      <c r="Y21"/>
      <c r="Z21"/>
      <c r="AA21"/>
      <c r="AB21"/>
      <c r="AC21"/>
    </row>
    <row r="22" spans="2:29" ht="16.5" customHeight="1" x14ac:dyDescent="0.2">
      <c r="C22" s="67">
        <v>2100</v>
      </c>
      <c r="D22" s="137"/>
      <c r="E22" s="142" t="s">
        <v>70</v>
      </c>
      <c r="F22" s="139">
        <v>84217.654112120013</v>
      </c>
      <c r="G22" s="139">
        <v>95151.335120830001</v>
      </c>
      <c r="H22" s="139">
        <v>114761.13973919002</v>
      </c>
      <c r="I22" s="139">
        <v>132781.30685111001</v>
      </c>
      <c r="J22" s="139">
        <v>149527.35149962001</v>
      </c>
      <c r="K22" s="139">
        <v>170318.72229540002</v>
      </c>
      <c r="L22" s="139">
        <v>191920.06900775997</v>
      </c>
      <c r="M22" s="139">
        <v>214774.89604568999</v>
      </c>
      <c r="N22" s="139">
        <v>251525.26271071</v>
      </c>
      <c r="O22" s="139">
        <v>287284.31209082995</v>
      </c>
      <c r="P22" s="139">
        <v>315478.2938782</v>
      </c>
      <c r="Q22" s="139">
        <v>334685.87748259003</v>
      </c>
      <c r="R22" s="139">
        <v>354200.67528498993</v>
      </c>
      <c r="S22" s="139">
        <v>365425.58847061999</v>
      </c>
      <c r="T22" s="139">
        <v>387178.70921684994</v>
      </c>
      <c r="U22" s="139">
        <v>407779.50558709004</v>
      </c>
      <c r="V22" s="139">
        <v>444583.94700223499</v>
      </c>
      <c r="W22" s="139">
        <v>476065.64606757322</v>
      </c>
      <c r="X22" s="131"/>
      <c r="Y22"/>
      <c r="Z22"/>
      <c r="AA22"/>
      <c r="AB22"/>
      <c r="AC22"/>
    </row>
    <row r="23" spans="2:29" ht="15" customHeight="1" x14ac:dyDescent="0.2">
      <c r="C23" s="145">
        <v>2110</v>
      </c>
      <c r="D23" s="137"/>
      <c r="E23" s="142" t="s">
        <v>71</v>
      </c>
      <c r="F23" s="146">
        <v>58282.275672975549</v>
      </c>
      <c r="G23" s="146">
        <v>69663.082881852984</v>
      </c>
      <c r="H23" s="146">
        <v>83362.240230789874</v>
      </c>
      <c r="I23" s="146">
        <v>93710.817472893803</v>
      </c>
      <c r="J23" s="146">
        <v>103892.30640725739</v>
      </c>
      <c r="K23" s="146">
        <v>118332.37109104398</v>
      </c>
      <c r="L23" s="146">
        <v>132851.02385759744</v>
      </c>
      <c r="M23" s="146">
        <v>148099.35400195041</v>
      </c>
      <c r="N23" s="146">
        <v>176009.49719795623</v>
      </c>
      <c r="O23" s="146">
        <v>201872.20937103452</v>
      </c>
      <c r="P23" s="146">
        <v>220676.73915463401</v>
      </c>
      <c r="Q23" s="146">
        <v>232477.30440896709</v>
      </c>
      <c r="R23" s="146">
        <v>242671.9187195843</v>
      </c>
      <c r="S23" s="146">
        <v>250771.60319832581</v>
      </c>
      <c r="T23" s="146">
        <v>265209.53508782556</v>
      </c>
      <c r="U23" s="146">
        <v>279262.08588732948</v>
      </c>
      <c r="V23" s="146">
        <v>304613.23619110702</v>
      </c>
      <c r="W23" s="146">
        <v>326692.85628685495</v>
      </c>
      <c r="X23" s="131"/>
      <c r="Y23"/>
      <c r="Z23"/>
      <c r="AA23"/>
      <c r="AB23"/>
      <c r="AC23"/>
    </row>
    <row r="24" spans="2:29" ht="12.75" x14ac:dyDescent="0.2">
      <c r="B24" s="143"/>
      <c r="C24" s="143"/>
      <c r="D24" s="144" t="s">
        <v>34</v>
      </c>
      <c r="E24" s="80" t="s">
        <v>333</v>
      </c>
      <c r="F24" s="141">
        <v>50563.812659902469</v>
      </c>
      <c r="G24" s="141">
        <v>59631.466244353578</v>
      </c>
      <c r="H24" s="141">
        <v>69283.933673622218</v>
      </c>
      <c r="I24" s="141">
        <v>77024.117774544662</v>
      </c>
      <c r="J24" s="141">
        <v>86157.663577652711</v>
      </c>
      <c r="K24" s="141">
        <v>98087.221900512144</v>
      </c>
      <c r="L24" s="141">
        <v>112800.55791414421</v>
      </c>
      <c r="M24" s="141">
        <v>126285.62380831617</v>
      </c>
      <c r="N24" s="141">
        <v>151495.435658356</v>
      </c>
      <c r="O24" s="141">
        <v>175406.69798385797</v>
      </c>
      <c r="P24" s="141">
        <v>192149.2281214367</v>
      </c>
      <c r="Q24" s="141">
        <v>201808.27052557006</v>
      </c>
      <c r="R24" s="141">
        <v>207958.2917367857</v>
      </c>
      <c r="S24" s="141">
        <v>212528.76193244263</v>
      </c>
      <c r="T24" s="141">
        <v>224428.09776052833</v>
      </c>
      <c r="U24" s="141">
        <v>235879.11829633784</v>
      </c>
      <c r="V24" s="141">
        <v>252673.97609102126</v>
      </c>
      <c r="W24" s="141">
        <v>271026.49796658562</v>
      </c>
      <c r="X24" s="131"/>
      <c r="Y24"/>
      <c r="Z24"/>
      <c r="AA24"/>
      <c r="AB24"/>
      <c r="AC24"/>
    </row>
    <row r="25" spans="2:29" ht="12.75" x14ac:dyDescent="0.2">
      <c r="B25" s="143"/>
      <c r="C25" s="143"/>
      <c r="D25" s="144" t="s">
        <v>35</v>
      </c>
      <c r="E25" s="80" t="s">
        <v>334</v>
      </c>
      <c r="F25" s="141">
        <v>1153.6922159912201</v>
      </c>
      <c r="G25" s="141">
        <v>2226.7442890399998</v>
      </c>
      <c r="H25" s="141">
        <v>4075.24096715</v>
      </c>
      <c r="I25" s="141">
        <v>6246.1957069999999</v>
      </c>
      <c r="J25" s="141">
        <v>7088.8641793999996</v>
      </c>
      <c r="K25" s="141">
        <v>8263.6374302999993</v>
      </c>
      <c r="L25" s="141">
        <v>9441.3329652499997</v>
      </c>
      <c r="M25" s="141">
        <v>10952.853933550001</v>
      </c>
      <c r="N25" s="141">
        <v>12235.098070460001</v>
      </c>
      <c r="O25" s="141">
        <v>13204.44550113</v>
      </c>
      <c r="P25" s="141">
        <v>13366.31066112</v>
      </c>
      <c r="Q25" s="141">
        <v>14217.32310955</v>
      </c>
      <c r="R25" s="141">
        <v>15894.02411918</v>
      </c>
      <c r="S25" s="141">
        <v>17415.013362329999</v>
      </c>
      <c r="T25" s="141">
        <v>18249.87360033</v>
      </c>
      <c r="U25" s="141">
        <v>20002.673977280003</v>
      </c>
      <c r="V25" s="141">
        <v>19811.652440590002</v>
      </c>
      <c r="W25" s="141">
        <v>19365.737420059995</v>
      </c>
      <c r="X25" s="131"/>
      <c r="Y25"/>
      <c r="Z25"/>
      <c r="AA25"/>
      <c r="AB25"/>
      <c r="AC25"/>
    </row>
    <row r="26" spans="2:29" ht="12.75" x14ac:dyDescent="0.2">
      <c r="B26" s="143"/>
      <c r="C26" s="143"/>
      <c r="D26" s="144" t="s">
        <v>36</v>
      </c>
      <c r="E26" s="80" t="s">
        <v>335</v>
      </c>
      <c r="F26" s="141">
        <v>5263.4861953153131</v>
      </c>
      <c r="G26" s="141">
        <v>6087.6457287994499</v>
      </c>
      <c r="H26" s="141">
        <v>7888.4466228462416</v>
      </c>
      <c r="I26" s="141">
        <v>8524.9803565199127</v>
      </c>
      <c r="J26" s="141">
        <v>8564.348791184073</v>
      </c>
      <c r="K26" s="141">
        <v>9283.7333381539884</v>
      </c>
      <c r="L26" s="141">
        <v>7843.4681939637003</v>
      </c>
      <c r="M26" s="141">
        <v>7879.2605226981423</v>
      </c>
      <c r="N26" s="141">
        <v>8741.2979711827957</v>
      </c>
      <c r="O26" s="141">
        <v>9235.0691460491271</v>
      </c>
      <c r="P26" s="141">
        <v>10711.070347788798</v>
      </c>
      <c r="Q26" s="141">
        <v>11237.899054985444</v>
      </c>
      <c r="R26" s="141">
        <v>13297.676230145911</v>
      </c>
      <c r="S26" s="141">
        <v>14459.870111011402</v>
      </c>
      <c r="T26" s="141">
        <v>15462.388014478118</v>
      </c>
      <c r="U26" s="141">
        <v>16026.031576302379</v>
      </c>
      <c r="V26" s="141">
        <v>24126.72353054857</v>
      </c>
      <c r="W26" s="141">
        <v>26253.888251056855</v>
      </c>
      <c r="X26" s="131"/>
      <c r="Y26"/>
      <c r="Z26"/>
      <c r="AA26"/>
      <c r="AB26"/>
      <c r="AC26"/>
    </row>
    <row r="27" spans="2:29" ht="12.75" x14ac:dyDescent="0.2">
      <c r="B27" s="143"/>
      <c r="C27" s="143"/>
      <c r="D27" s="144" t="s">
        <v>37</v>
      </c>
      <c r="E27" s="80" t="s">
        <v>336</v>
      </c>
      <c r="F27" s="141">
        <v>1301.2846017665433</v>
      </c>
      <c r="G27" s="141">
        <v>1717.2266196599537</v>
      </c>
      <c r="H27" s="141">
        <v>2114.6189671714046</v>
      </c>
      <c r="I27" s="141">
        <v>1915.5236348292201</v>
      </c>
      <c r="J27" s="141">
        <v>2081.4298590206008</v>
      </c>
      <c r="K27" s="141">
        <v>2697.778422077844</v>
      </c>
      <c r="L27" s="141">
        <v>2765.6647842395287</v>
      </c>
      <c r="M27" s="141">
        <v>2981.6157373861038</v>
      </c>
      <c r="N27" s="141">
        <v>3537.6654979574346</v>
      </c>
      <c r="O27" s="141">
        <v>4025.9967399974521</v>
      </c>
      <c r="P27" s="141">
        <v>4450.1300242885054</v>
      </c>
      <c r="Q27" s="141">
        <v>5213.8117188616079</v>
      </c>
      <c r="R27" s="141">
        <v>5521.9266334727072</v>
      </c>
      <c r="S27" s="141">
        <v>6367.957792541758</v>
      </c>
      <c r="T27" s="141">
        <v>7069.1757124891265</v>
      </c>
      <c r="U27" s="141">
        <v>7354.2620374092494</v>
      </c>
      <c r="V27" s="141">
        <v>8000.8841289471884</v>
      </c>
      <c r="W27" s="141">
        <v>10046.73264915252</v>
      </c>
      <c r="X27" s="131"/>
      <c r="Y27"/>
      <c r="Z27"/>
      <c r="AA27"/>
      <c r="AB27"/>
      <c r="AC27"/>
    </row>
    <row r="28" spans="2:29" ht="15" customHeight="1" x14ac:dyDescent="0.2">
      <c r="C28" s="145">
        <v>2120</v>
      </c>
      <c r="D28" s="137"/>
      <c r="E28" s="142" t="s">
        <v>72</v>
      </c>
      <c r="F28" s="146">
        <v>25935.378439144468</v>
      </c>
      <c r="G28" s="146">
        <v>25488.252238977013</v>
      </c>
      <c r="H28" s="146">
        <v>31398.899508400147</v>
      </c>
      <c r="I28" s="146">
        <v>39070.489378216218</v>
      </c>
      <c r="J28" s="146">
        <v>45635.045092362619</v>
      </c>
      <c r="K28" s="146">
        <v>51986.351204356033</v>
      </c>
      <c r="L28" s="146">
        <v>59069.045150162528</v>
      </c>
      <c r="M28" s="146">
        <v>66675.542043739581</v>
      </c>
      <c r="N28" s="146">
        <v>75515.765512753787</v>
      </c>
      <c r="O28" s="146">
        <v>85412.102719795439</v>
      </c>
      <c r="P28" s="146">
        <v>94801.554723565976</v>
      </c>
      <c r="Q28" s="146">
        <v>102208.57307362293</v>
      </c>
      <c r="R28" s="146">
        <v>111528.75656540565</v>
      </c>
      <c r="S28" s="146">
        <v>114653.98527229417</v>
      </c>
      <c r="T28" s="146">
        <v>121969.17412902438</v>
      </c>
      <c r="U28" s="146">
        <v>128517.41969976056</v>
      </c>
      <c r="V28" s="146">
        <v>139970.710811128</v>
      </c>
      <c r="W28" s="146">
        <v>149372.78978071827</v>
      </c>
      <c r="X28" s="131"/>
      <c r="Y28"/>
      <c r="Z28"/>
      <c r="AA28"/>
      <c r="AB28"/>
      <c r="AC28"/>
    </row>
    <row r="29" spans="2:29" ht="12.75" x14ac:dyDescent="0.2">
      <c r="B29" s="143"/>
      <c r="C29" s="143"/>
      <c r="D29" s="144" t="s">
        <v>38</v>
      </c>
      <c r="E29" s="80" t="s">
        <v>337</v>
      </c>
      <c r="F29" s="141">
        <v>19099.112473617544</v>
      </c>
      <c r="G29" s="141">
        <v>19700.535037696416</v>
      </c>
      <c r="H29" s="141">
        <v>23873.412911097792</v>
      </c>
      <c r="I29" s="141">
        <v>29539.256838705347</v>
      </c>
      <c r="J29" s="141">
        <v>34717.546370087293</v>
      </c>
      <c r="K29" s="141">
        <v>39693.243397577869</v>
      </c>
      <c r="L29" s="141">
        <v>46143.200776355763</v>
      </c>
      <c r="M29" s="141">
        <v>52459.085865583831</v>
      </c>
      <c r="N29" s="141">
        <v>59599.851210693996</v>
      </c>
      <c r="O29" s="141">
        <v>68266.669837562033</v>
      </c>
      <c r="P29" s="141">
        <v>76466.228773553259</v>
      </c>
      <c r="Q29" s="141">
        <v>82173.706233119985</v>
      </c>
      <c r="R29" s="141">
        <v>88694.072369274276</v>
      </c>
      <c r="S29" s="141">
        <v>89721.591714697337</v>
      </c>
      <c r="T29" s="141">
        <v>95393.36448429164</v>
      </c>
      <c r="U29" s="141">
        <v>99777.180259622197</v>
      </c>
      <c r="V29" s="141">
        <v>106558.94385465875</v>
      </c>
      <c r="W29" s="141">
        <v>113546.05845377456</v>
      </c>
      <c r="X29" s="131"/>
      <c r="Y29"/>
      <c r="Z29"/>
      <c r="AA29"/>
      <c r="AB29"/>
      <c r="AC29"/>
    </row>
    <row r="30" spans="2:29" ht="12.75" x14ac:dyDescent="0.2">
      <c r="B30" s="143"/>
      <c r="C30" s="143"/>
      <c r="D30" s="144" t="s">
        <v>39</v>
      </c>
      <c r="E30" s="80" t="s">
        <v>338</v>
      </c>
      <c r="F30" s="141">
        <v>3215.3138973687801</v>
      </c>
      <c r="G30" s="141">
        <v>2086.9479735700002</v>
      </c>
      <c r="H30" s="141">
        <v>2831.2216920699998</v>
      </c>
      <c r="I30" s="141">
        <v>4188.9464844599997</v>
      </c>
      <c r="J30" s="141">
        <v>4907.4802476100003</v>
      </c>
      <c r="K30" s="141">
        <v>5648.4574911099999</v>
      </c>
      <c r="L30" s="141">
        <v>6627.1228608900001</v>
      </c>
      <c r="M30" s="141">
        <v>7557.9885768300001</v>
      </c>
      <c r="N30" s="141">
        <v>8572.5829551400002</v>
      </c>
      <c r="O30" s="141">
        <v>9291.1468707599997</v>
      </c>
      <c r="P30" s="141">
        <v>9488.032518</v>
      </c>
      <c r="Q30" s="141">
        <v>10169.00524049</v>
      </c>
      <c r="R30" s="141">
        <v>10914.8502376</v>
      </c>
      <c r="S30" s="141">
        <v>11924.590969119999</v>
      </c>
      <c r="T30" s="141">
        <v>12441.28332912</v>
      </c>
      <c r="U30" s="141">
        <v>13770.509120500003</v>
      </c>
      <c r="V30" s="141">
        <v>13780.613903529998</v>
      </c>
      <c r="W30" s="141">
        <v>13924.572601350001</v>
      </c>
      <c r="X30" s="131"/>
      <c r="Y30"/>
      <c r="Z30"/>
      <c r="AA30"/>
      <c r="AB30"/>
      <c r="AC30"/>
    </row>
    <row r="31" spans="2:29" ht="12.75" x14ac:dyDescent="0.2">
      <c r="B31" s="143"/>
      <c r="C31" s="143"/>
      <c r="D31" s="144" t="s">
        <v>40</v>
      </c>
      <c r="E31" s="80" t="s">
        <v>339</v>
      </c>
      <c r="F31" s="141">
        <v>2105.2868996846873</v>
      </c>
      <c r="G31" s="141">
        <v>2132.1757132005505</v>
      </c>
      <c r="H31" s="141">
        <v>2900.6241621537592</v>
      </c>
      <c r="I31" s="141">
        <v>3495.4497514800896</v>
      </c>
      <c r="J31" s="141">
        <v>3806.2754838159267</v>
      </c>
      <c r="K31" s="141">
        <v>4136.2755038460109</v>
      </c>
      <c r="L31" s="141">
        <v>3536.7001630363006</v>
      </c>
      <c r="M31" s="141">
        <v>3609.3747973018576</v>
      </c>
      <c r="N31" s="141">
        <v>3892.498053817204</v>
      </c>
      <c r="O31" s="141">
        <v>4057.7638569508727</v>
      </c>
      <c r="P31" s="141">
        <v>4835.3303422112003</v>
      </c>
      <c r="Q31" s="141">
        <v>5255.8765770145574</v>
      </c>
      <c r="R31" s="141">
        <v>6612.7276938540872</v>
      </c>
      <c r="S31" s="141">
        <v>7190.6686459885977</v>
      </c>
      <c r="T31" s="141">
        <v>7689.2052165218811</v>
      </c>
      <c r="U31" s="141">
        <v>7969.4963986976218</v>
      </c>
      <c r="V31" s="141">
        <v>11997.844592631427</v>
      </c>
      <c r="W31" s="141">
        <v>13055.650544080749</v>
      </c>
      <c r="X31" s="131"/>
      <c r="Y31"/>
      <c r="Z31"/>
      <c r="AA31"/>
      <c r="AB31"/>
      <c r="AC31"/>
    </row>
    <row r="32" spans="2:29" ht="12.75" x14ac:dyDescent="0.2">
      <c r="B32" s="143"/>
      <c r="C32" s="143"/>
      <c r="D32" s="144" t="s">
        <v>41</v>
      </c>
      <c r="E32" s="80" t="s">
        <v>340</v>
      </c>
      <c r="F32" s="141">
        <v>520.48724423345675</v>
      </c>
      <c r="G32" s="141">
        <v>601.45236034004654</v>
      </c>
      <c r="H32" s="141">
        <v>777.55674382859547</v>
      </c>
      <c r="I32" s="141">
        <v>785.41138317078025</v>
      </c>
      <c r="J32" s="141">
        <v>925.05520697939949</v>
      </c>
      <c r="K32" s="141">
        <v>1201.9684749221562</v>
      </c>
      <c r="L32" s="141">
        <v>1247.0665847604716</v>
      </c>
      <c r="M32" s="141">
        <v>1365.8348606138968</v>
      </c>
      <c r="N32" s="141">
        <v>1575.3216640425658</v>
      </c>
      <c r="O32" s="141">
        <v>1768.9682450025475</v>
      </c>
      <c r="P32" s="141">
        <v>2008.9354317114942</v>
      </c>
      <c r="Q32" s="141">
        <v>2438.4585371383923</v>
      </c>
      <c r="R32" s="141">
        <v>2745.968283527292</v>
      </c>
      <c r="S32" s="141">
        <v>3166.6864284582425</v>
      </c>
      <c r="T32" s="141">
        <v>3515.3912005108737</v>
      </c>
      <c r="U32" s="141">
        <v>3657.1601985907505</v>
      </c>
      <c r="V32" s="141">
        <v>3978.7153137978125</v>
      </c>
      <c r="W32" s="141">
        <v>4996.0839827929785</v>
      </c>
      <c r="X32" s="131"/>
      <c r="Y32"/>
      <c r="Z32"/>
      <c r="AA32"/>
      <c r="AB32"/>
      <c r="AC32"/>
    </row>
    <row r="33" spans="2:29" ht="12.75" x14ac:dyDescent="0.2">
      <c r="B33" s="143"/>
      <c r="C33" s="143"/>
      <c r="D33" s="144" t="s">
        <v>68</v>
      </c>
      <c r="E33" s="80" t="s">
        <v>341</v>
      </c>
      <c r="F33" s="141">
        <v>995.17792424000004</v>
      </c>
      <c r="G33" s="141">
        <v>967.14115417000005</v>
      </c>
      <c r="H33" s="141">
        <v>1016.08399925</v>
      </c>
      <c r="I33" s="141">
        <v>1061.4249204</v>
      </c>
      <c r="J33" s="141">
        <v>1276.45525821</v>
      </c>
      <c r="K33" s="141">
        <v>1304.28263657</v>
      </c>
      <c r="L33" s="141">
        <v>1512.8570147800001</v>
      </c>
      <c r="M33" s="141">
        <v>1681.2607184399999</v>
      </c>
      <c r="N33" s="141">
        <v>1869.0209691</v>
      </c>
      <c r="O33" s="141">
        <v>2025.4410067199999</v>
      </c>
      <c r="P33" s="141">
        <v>2001.2114203599999</v>
      </c>
      <c r="Q33" s="141">
        <v>2170.7139497500002</v>
      </c>
      <c r="R33" s="141">
        <v>2343.2396134199998</v>
      </c>
      <c r="S33" s="141">
        <v>2649.7825812000001</v>
      </c>
      <c r="T33" s="141">
        <v>2929.5101659100001</v>
      </c>
      <c r="U33" s="141">
        <v>3342.7529707499998</v>
      </c>
      <c r="V33" s="141">
        <v>3654.3468462800001</v>
      </c>
      <c r="W33" s="141">
        <v>3850.2736237499998</v>
      </c>
      <c r="X33" s="131"/>
      <c r="Y33"/>
      <c r="Z33"/>
      <c r="AA33"/>
      <c r="AB33"/>
      <c r="AC33"/>
    </row>
    <row r="34" spans="2:29" ht="12.75" x14ac:dyDescent="0.2">
      <c r="B34" s="143"/>
      <c r="C34" s="143"/>
      <c r="D34" s="144" t="s">
        <v>114</v>
      </c>
      <c r="E34" s="80" t="s">
        <v>342</v>
      </c>
      <c r="F34" s="141">
        <v>0</v>
      </c>
      <c r="G34" s="141">
        <v>0</v>
      </c>
      <c r="H34" s="141">
        <v>0</v>
      </c>
      <c r="I34" s="141">
        <v>0</v>
      </c>
      <c r="J34" s="141">
        <v>2.2325256599999999</v>
      </c>
      <c r="K34" s="141">
        <v>2.1237003300000001</v>
      </c>
      <c r="L34" s="141">
        <v>2.0977503400000002</v>
      </c>
      <c r="M34" s="141">
        <v>1.99722497</v>
      </c>
      <c r="N34" s="141">
        <v>6.4906599600000003</v>
      </c>
      <c r="O34" s="141">
        <v>2.1129028000000001</v>
      </c>
      <c r="P34" s="141">
        <v>1.8162377300000001</v>
      </c>
      <c r="Q34" s="141">
        <v>0.81253611000000003</v>
      </c>
      <c r="R34" s="141">
        <v>217.89836772999999</v>
      </c>
      <c r="S34" s="141">
        <v>0.66493283000000003</v>
      </c>
      <c r="T34" s="141">
        <v>0.41973266999999997</v>
      </c>
      <c r="U34" s="141">
        <v>0.32075160000000003</v>
      </c>
      <c r="V34" s="141">
        <v>0.24630023000000001</v>
      </c>
      <c r="W34" s="141">
        <v>0.15057497</v>
      </c>
      <c r="X34" s="131"/>
      <c r="Y34"/>
      <c r="Z34"/>
      <c r="AA34"/>
      <c r="AB34"/>
      <c r="AC34"/>
    </row>
    <row r="35" spans="2:29" ht="15" customHeight="1" x14ac:dyDescent="0.2">
      <c r="C35" s="67">
        <v>2200</v>
      </c>
      <c r="D35" s="137"/>
      <c r="E35" s="142" t="s">
        <v>73</v>
      </c>
      <c r="F35" s="146">
        <v>23847.752756090002</v>
      </c>
      <c r="G35" s="146">
        <v>26974.226242000001</v>
      </c>
      <c r="H35" s="146">
        <v>29821.351145100001</v>
      </c>
      <c r="I35" s="146">
        <v>35131.937707570003</v>
      </c>
      <c r="J35" s="146">
        <v>39336.728150559997</v>
      </c>
      <c r="K35" s="146">
        <v>43601.495788569999</v>
      </c>
      <c r="L35" s="146">
        <v>50517.60400598</v>
      </c>
      <c r="M35" s="146">
        <v>57183.492908040003</v>
      </c>
      <c r="N35" s="146">
        <v>64270.625875279999</v>
      </c>
      <c r="O35" s="146">
        <v>74978.801530669996</v>
      </c>
      <c r="P35" s="146">
        <v>85812.647514829994</v>
      </c>
      <c r="Q35" s="146">
        <v>98044.565241239994</v>
      </c>
      <c r="R35" s="146">
        <v>108781.71669630001</v>
      </c>
      <c r="S35" s="146">
        <v>118322.53768891</v>
      </c>
      <c r="T35" s="146">
        <v>124713.4497957</v>
      </c>
      <c r="U35" s="146">
        <v>128743.00204312001</v>
      </c>
      <c r="V35" s="146">
        <v>125907.9944731</v>
      </c>
      <c r="W35" s="146">
        <v>134006.552532</v>
      </c>
      <c r="X35" s="131"/>
      <c r="Y35"/>
      <c r="Z35"/>
      <c r="AA35"/>
      <c r="AB35"/>
      <c r="AC35"/>
    </row>
    <row r="36" spans="2:29" ht="12.75" x14ac:dyDescent="0.2">
      <c r="B36" s="147"/>
      <c r="C36" s="147"/>
      <c r="D36" s="117" t="s">
        <v>42</v>
      </c>
      <c r="E36" s="80" t="s">
        <v>343</v>
      </c>
      <c r="F36" s="141">
        <v>23847.752756090002</v>
      </c>
      <c r="G36" s="141">
        <v>26974.226242000001</v>
      </c>
      <c r="H36" s="141">
        <v>29821.351145100001</v>
      </c>
      <c r="I36" s="141">
        <v>35131.937707570003</v>
      </c>
      <c r="J36" s="141">
        <v>39336.728150559997</v>
      </c>
      <c r="K36" s="141">
        <v>43601.495788569999</v>
      </c>
      <c r="L36" s="141">
        <v>50517.60400598</v>
      </c>
      <c r="M36" s="141">
        <v>57183.492908040003</v>
      </c>
      <c r="N36" s="141">
        <v>64270.625875279999</v>
      </c>
      <c r="O36" s="141">
        <v>74978.801530669996</v>
      </c>
      <c r="P36" s="141">
        <v>85812.647514829994</v>
      </c>
      <c r="Q36" s="141">
        <v>98044.565241239994</v>
      </c>
      <c r="R36" s="141">
        <v>108781.71669630001</v>
      </c>
      <c r="S36" s="141">
        <v>118322.53768891</v>
      </c>
      <c r="T36" s="141">
        <v>124713.4497957</v>
      </c>
      <c r="U36" s="141">
        <v>128743.00204312001</v>
      </c>
      <c r="V36" s="141">
        <v>125907.9944731</v>
      </c>
      <c r="W36" s="141">
        <v>134006.552532</v>
      </c>
      <c r="X36" s="131"/>
      <c r="Y36"/>
      <c r="Z36"/>
      <c r="AA36"/>
      <c r="AB36"/>
      <c r="AC36"/>
    </row>
    <row r="37" spans="2:29" ht="15" customHeight="1" x14ac:dyDescent="0.2">
      <c r="C37" s="67">
        <v>2900</v>
      </c>
      <c r="D37" s="137"/>
      <c r="E37" s="142" t="s">
        <v>69</v>
      </c>
      <c r="F37" s="146">
        <v>8774.6267615899615</v>
      </c>
      <c r="G37" s="146">
        <v>10444.443088039961</v>
      </c>
      <c r="H37" s="146">
        <v>12539.762973909827</v>
      </c>
      <c r="I37" s="146">
        <v>13812.55352803988</v>
      </c>
      <c r="J37" s="146">
        <v>16827.342061150001</v>
      </c>
      <c r="K37" s="146">
        <v>18668.504248770001</v>
      </c>
      <c r="L37" s="146">
        <v>22542.035553519996</v>
      </c>
      <c r="M37" s="146">
        <v>24373.308809604143</v>
      </c>
      <c r="N37" s="146">
        <v>32111.232632233554</v>
      </c>
      <c r="O37" s="146">
        <v>33404.450669792102</v>
      </c>
      <c r="P37" s="146">
        <v>38355.665626850001</v>
      </c>
      <c r="Q37" s="146">
        <v>42526.164013804097</v>
      </c>
      <c r="R37" s="146">
        <v>46873.955241201453</v>
      </c>
      <c r="S37" s="146">
        <v>49322.495183461237</v>
      </c>
      <c r="T37" s="146">
        <v>50260.671077300001</v>
      </c>
      <c r="U37" s="146">
        <v>52786.351030179991</v>
      </c>
      <c r="V37" s="146">
        <v>55954.897081339994</v>
      </c>
      <c r="W37" s="146">
        <v>57835.644649560003</v>
      </c>
      <c r="X37" s="131"/>
      <c r="Y37"/>
      <c r="Z37"/>
      <c r="AA37"/>
      <c r="AB37"/>
      <c r="AC37"/>
    </row>
    <row r="38" spans="2:29" ht="12.75" x14ac:dyDescent="0.2">
      <c r="B38" s="144"/>
      <c r="C38" s="144"/>
      <c r="D38" s="144" t="s">
        <v>43</v>
      </c>
      <c r="E38" s="80" t="s">
        <v>129</v>
      </c>
      <c r="F38" s="141">
        <v>3607.6755282700001</v>
      </c>
      <c r="G38" s="141">
        <v>3983.63101934</v>
      </c>
      <c r="H38" s="141">
        <v>4802.3867706000001</v>
      </c>
      <c r="I38" s="141">
        <v>5761.6498074199999</v>
      </c>
      <c r="J38" s="141">
        <v>6925.9574677600003</v>
      </c>
      <c r="K38" s="141">
        <v>7088.5505478499999</v>
      </c>
      <c r="L38" s="141">
        <v>8776.3622793400009</v>
      </c>
      <c r="M38" s="141">
        <v>9588.9328645200003</v>
      </c>
      <c r="N38" s="141">
        <v>11049.199077040001</v>
      </c>
      <c r="O38" s="141">
        <v>13115.38198262</v>
      </c>
      <c r="P38" s="141">
        <v>14774.508959999999</v>
      </c>
      <c r="Q38" s="141">
        <v>16560.529686530001</v>
      </c>
      <c r="R38" s="141">
        <v>18410.69467194</v>
      </c>
      <c r="S38" s="141">
        <v>19038.91452382</v>
      </c>
      <c r="T38" s="141">
        <v>19473.105854289999</v>
      </c>
      <c r="U38" s="141">
        <v>20010.14989072</v>
      </c>
      <c r="V38" s="141">
        <v>21979.371867449998</v>
      </c>
      <c r="W38" s="141">
        <v>21977.49567882</v>
      </c>
      <c r="X38" s="131"/>
      <c r="Y38"/>
      <c r="Z38"/>
      <c r="AA38"/>
      <c r="AB38"/>
      <c r="AC38"/>
    </row>
    <row r="39" spans="2:29" ht="12.75" x14ac:dyDescent="0.2">
      <c r="B39" s="144"/>
      <c r="C39" s="144"/>
      <c r="D39" s="144" t="s">
        <v>44</v>
      </c>
      <c r="E39" s="80" t="s">
        <v>344</v>
      </c>
      <c r="F39" s="141">
        <v>3292.03554032996</v>
      </c>
      <c r="G39" s="141">
        <v>3838.2105711999602</v>
      </c>
      <c r="H39" s="141">
        <v>4794.5625388098297</v>
      </c>
      <c r="I39" s="141">
        <v>4470.2345645298801</v>
      </c>
      <c r="J39" s="141">
        <v>5532.9734730999999</v>
      </c>
      <c r="K39" s="141">
        <v>6591.5501709199998</v>
      </c>
      <c r="L39" s="141">
        <v>7826.3795019299996</v>
      </c>
      <c r="M39" s="141">
        <v>8523.5181668741407</v>
      </c>
      <c r="N39" s="141">
        <v>9924.9485886035509</v>
      </c>
      <c r="O39" s="141">
        <v>11858.126501442101</v>
      </c>
      <c r="P39" s="141">
        <v>13556.56421017</v>
      </c>
      <c r="Q39" s="141">
        <v>15351.1679086441</v>
      </c>
      <c r="R39" s="141">
        <v>16884.417338499999</v>
      </c>
      <c r="S39" s="141">
        <v>18153.27</v>
      </c>
      <c r="T39" s="141">
        <v>18427.888749459999</v>
      </c>
      <c r="U39" s="141">
        <v>19075.282392919999</v>
      </c>
      <c r="V39" s="141">
        <v>19820.133661970001</v>
      </c>
      <c r="W39" s="141">
        <v>20549.22</v>
      </c>
      <c r="X39" s="131"/>
      <c r="Y39"/>
      <c r="Z39"/>
      <c r="AA39"/>
      <c r="AB39"/>
      <c r="AC39"/>
    </row>
    <row r="40" spans="2:29" ht="12.75" x14ac:dyDescent="0.2">
      <c r="B40" s="144"/>
      <c r="C40" s="144"/>
      <c r="D40" s="144" t="s">
        <v>45</v>
      </c>
      <c r="E40" s="80" t="s">
        <v>345</v>
      </c>
      <c r="F40" s="141">
        <v>216.52476582</v>
      </c>
      <c r="G40" s="141">
        <v>249.8343983</v>
      </c>
      <c r="H40" s="141">
        <v>277.79070378</v>
      </c>
      <c r="I40" s="141">
        <v>292.13823638999997</v>
      </c>
      <c r="J40" s="141">
        <v>311.80959654999998</v>
      </c>
      <c r="K40" s="141">
        <v>347.49901803</v>
      </c>
      <c r="L40" s="141">
        <v>399.19327328999998</v>
      </c>
      <c r="M40" s="141">
        <v>462.10456579999999</v>
      </c>
      <c r="N40" s="141">
        <v>516.36875531999999</v>
      </c>
      <c r="O40" s="141">
        <v>577.29327691000003</v>
      </c>
      <c r="P40" s="141">
        <v>654.74679759000003</v>
      </c>
      <c r="Q40" s="141">
        <v>736.44136841</v>
      </c>
      <c r="R40" s="141">
        <v>807.99699357999998</v>
      </c>
      <c r="S40" s="141">
        <v>848.25491624000006</v>
      </c>
      <c r="T40" s="141">
        <v>888.64424237000003</v>
      </c>
      <c r="U40" s="141">
        <v>889.54313306999995</v>
      </c>
      <c r="V40" s="141">
        <v>845.24667748000002</v>
      </c>
      <c r="W40" s="141">
        <v>868.62179153</v>
      </c>
      <c r="X40" s="131"/>
      <c r="Y40"/>
      <c r="Z40"/>
      <c r="AA40"/>
      <c r="AB40"/>
      <c r="AC40"/>
    </row>
    <row r="41" spans="2:29" ht="12.75" x14ac:dyDescent="0.2">
      <c r="B41" s="144"/>
      <c r="C41" s="144"/>
      <c r="D41" s="144" t="s">
        <v>46</v>
      </c>
      <c r="E41" s="80" t="s">
        <v>346</v>
      </c>
      <c r="F41" s="141">
        <v>1286.50242366</v>
      </c>
      <c r="G41" s="141">
        <v>2030.65132025</v>
      </c>
      <c r="H41" s="141">
        <v>2291.3935574500001</v>
      </c>
      <c r="I41" s="141">
        <v>2862.5353512900001</v>
      </c>
      <c r="J41" s="141">
        <v>3567.0417625800001</v>
      </c>
      <c r="K41" s="141">
        <v>4048.8368169700002</v>
      </c>
      <c r="L41" s="141">
        <v>4903.0801395999997</v>
      </c>
      <c r="M41" s="141">
        <v>5137.1707818300001</v>
      </c>
      <c r="N41" s="141">
        <v>9879.7414334099994</v>
      </c>
      <c r="O41" s="141">
        <v>6958.3794299199999</v>
      </c>
      <c r="P41" s="141">
        <v>8397.9939887799992</v>
      </c>
      <c r="Q41" s="141">
        <v>8774.8520846600004</v>
      </c>
      <c r="R41" s="141">
        <v>9491.3044578714398</v>
      </c>
      <c r="S41" s="141">
        <v>9958.3048437712205</v>
      </c>
      <c r="T41" s="141">
        <v>10025.88885983</v>
      </c>
      <c r="U41" s="141">
        <v>11395.229252790001</v>
      </c>
      <c r="V41" s="141">
        <v>12065.503237089999</v>
      </c>
      <c r="W41" s="141">
        <v>12626.09828905</v>
      </c>
      <c r="X41" s="131"/>
      <c r="Y41"/>
      <c r="Z41"/>
      <c r="AA41"/>
      <c r="AB41"/>
      <c r="AC41"/>
    </row>
    <row r="42" spans="2:29" ht="12.75" x14ac:dyDescent="0.2">
      <c r="B42" s="144"/>
      <c r="C42" s="144"/>
      <c r="D42" s="144" t="s">
        <v>47</v>
      </c>
      <c r="E42" s="80" t="s">
        <v>93</v>
      </c>
      <c r="F42" s="141">
        <v>145.03318231</v>
      </c>
      <c r="G42" s="141">
        <v>169.21503185</v>
      </c>
      <c r="H42" s="141">
        <v>151.58940659000001</v>
      </c>
      <c r="I42" s="141">
        <v>240.92700042000001</v>
      </c>
      <c r="J42" s="141">
        <v>249.97852519</v>
      </c>
      <c r="K42" s="141">
        <v>287.57386609000002</v>
      </c>
      <c r="L42" s="141">
        <v>299.42639356000001</v>
      </c>
      <c r="M42" s="141">
        <v>314.63484373</v>
      </c>
      <c r="N42" s="141">
        <v>367.17506708000002</v>
      </c>
      <c r="O42" s="141">
        <v>441.98678648999999</v>
      </c>
      <c r="P42" s="141">
        <v>475.94712369000001</v>
      </c>
      <c r="Q42" s="141">
        <v>533.40001453000002</v>
      </c>
      <c r="R42" s="141">
        <v>594.50330142999996</v>
      </c>
      <c r="S42" s="141">
        <v>598.64488026000004</v>
      </c>
      <c r="T42" s="141">
        <v>693.36770348000005</v>
      </c>
      <c r="U42" s="141">
        <v>653.37497658999996</v>
      </c>
      <c r="V42" s="141">
        <v>138.15677389999999</v>
      </c>
      <c r="W42" s="141">
        <v>19.079227750000001</v>
      </c>
      <c r="X42" s="131"/>
      <c r="Y42"/>
      <c r="Z42"/>
      <c r="AA42"/>
      <c r="AB42"/>
      <c r="AC42"/>
    </row>
    <row r="43" spans="2:29" ht="12.75" x14ac:dyDescent="0.2">
      <c r="B43" s="144"/>
      <c r="C43" s="144"/>
      <c r="D43" s="144" t="s">
        <v>92</v>
      </c>
      <c r="E43" s="80" t="s">
        <v>347</v>
      </c>
      <c r="F43" s="141">
        <v>41.58738572</v>
      </c>
      <c r="G43" s="141">
        <v>48.406241059999999</v>
      </c>
      <c r="H43" s="141">
        <v>61.861808150000002</v>
      </c>
      <c r="I43" s="141">
        <v>39.485848910000001</v>
      </c>
      <c r="J43" s="141">
        <v>50.515452029999999</v>
      </c>
      <c r="K43" s="141">
        <v>78.161465939999999</v>
      </c>
      <c r="L43" s="141">
        <v>90.268603119999995</v>
      </c>
      <c r="M43" s="141">
        <v>92.998476069999995</v>
      </c>
      <c r="N43" s="141">
        <v>104.97236435000001</v>
      </c>
      <c r="O43" s="141">
        <v>123.68094913</v>
      </c>
      <c r="P43" s="141">
        <v>111.8349745</v>
      </c>
      <c r="Q43" s="141">
        <v>148.88102443</v>
      </c>
      <c r="R43" s="141">
        <v>197.31980462999999</v>
      </c>
      <c r="S43" s="141">
        <v>219.51555126</v>
      </c>
      <c r="T43" s="141">
        <v>230.83492717999999</v>
      </c>
      <c r="U43" s="141">
        <v>229.26069081999998</v>
      </c>
      <c r="V43" s="141">
        <v>256.74002459000002</v>
      </c>
      <c r="W43" s="141">
        <v>226.43124570999998</v>
      </c>
      <c r="X43" s="131"/>
      <c r="Y43"/>
      <c r="Z43"/>
      <c r="AA43"/>
      <c r="AB43"/>
      <c r="AC43"/>
    </row>
    <row r="44" spans="2:29" ht="12.75" x14ac:dyDescent="0.2">
      <c r="B44" s="144"/>
      <c r="C44" s="144"/>
      <c r="D44" s="144" t="s">
        <v>121</v>
      </c>
      <c r="E44" s="80" t="s">
        <v>348</v>
      </c>
      <c r="F44" s="141">
        <v>29.16450403</v>
      </c>
      <c r="G44" s="141">
        <v>35.529799300000001</v>
      </c>
      <c r="H44" s="141">
        <v>44.528911540000003</v>
      </c>
      <c r="I44" s="141">
        <v>46.887537209999998</v>
      </c>
      <c r="J44" s="141">
        <v>59.583956120000003</v>
      </c>
      <c r="K44" s="141">
        <v>72.107219229999998</v>
      </c>
      <c r="L44" s="141">
        <v>75.454046910000002</v>
      </c>
      <c r="M44" s="141">
        <v>88.98381139</v>
      </c>
      <c r="N44" s="141">
        <v>83.614341690000003</v>
      </c>
      <c r="O44" s="141">
        <v>96.791942860000006</v>
      </c>
      <c r="P44" s="141">
        <v>122.73382288000001</v>
      </c>
      <c r="Q44" s="141">
        <v>127.67474556000001</v>
      </c>
      <c r="R44" s="141">
        <v>156.39239939000001</v>
      </c>
      <c r="S44" s="141">
        <v>156.53747457</v>
      </c>
      <c r="T44" s="141">
        <v>156.21484570000001</v>
      </c>
      <c r="U44" s="141">
        <v>155.34587428999998</v>
      </c>
      <c r="V44" s="141">
        <v>166.65589007999998</v>
      </c>
      <c r="W44" s="141">
        <v>154.27017046</v>
      </c>
      <c r="X44" s="131"/>
      <c r="Y44"/>
      <c r="Z44"/>
      <c r="AA44"/>
      <c r="AB44"/>
      <c r="AC44"/>
    </row>
    <row r="45" spans="2:29" ht="12.75" x14ac:dyDescent="0.2">
      <c r="B45" s="144"/>
      <c r="C45" s="144"/>
      <c r="D45" s="144" t="s">
        <v>122</v>
      </c>
      <c r="E45" s="80" t="s">
        <v>349</v>
      </c>
      <c r="F45" s="141">
        <v>75.759096260000007</v>
      </c>
      <c r="G45" s="141">
        <v>88.964706739999997</v>
      </c>
      <c r="H45" s="141">
        <v>115.64927699</v>
      </c>
      <c r="I45" s="141">
        <v>98.695181869999999</v>
      </c>
      <c r="J45" s="141">
        <v>129.48182782000001</v>
      </c>
      <c r="K45" s="141">
        <v>154.22514373999999</v>
      </c>
      <c r="L45" s="141">
        <v>171.87131577</v>
      </c>
      <c r="M45" s="141">
        <v>164.96529939000001</v>
      </c>
      <c r="N45" s="141">
        <v>185.21413702999999</v>
      </c>
      <c r="O45" s="141">
        <v>213.52992716</v>
      </c>
      <c r="P45" s="141">
        <v>240.55515765000001</v>
      </c>
      <c r="Q45" s="141">
        <v>272.85735636999999</v>
      </c>
      <c r="R45" s="141">
        <v>304.15369622999998</v>
      </c>
      <c r="S45" s="141">
        <v>322.59473850000001</v>
      </c>
      <c r="T45" s="141">
        <v>340.59380661999995</v>
      </c>
      <c r="U45" s="141">
        <v>354.18654481999999</v>
      </c>
      <c r="V45" s="141">
        <v>670.73520726000015</v>
      </c>
      <c r="W45" s="141">
        <v>1414.4282462399999</v>
      </c>
      <c r="X45" s="131"/>
      <c r="Y45"/>
      <c r="Z45"/>
      <c r="AA45"/>
      <c r="AB45"/>
      <c r="AC45"/>
    </row>
    <row r="46" spans="2:29" ht="12.75" x14ac:dyDescent="0.2">
      <c r="B46" s="144"/>
      <c r="C46" s="144"/>
      <c r="D46" s="144" t="s">
        <v>123</v>
      </c>
      <c r="E46" s="80" t="s">
        <v>350</v>
      </c>
      <c r="F46" s="141">
        <v>80.344335189999995</v>
      </c>
      <c r="G46" s="141">
        <v>0</v>
      </c>
      <c r="H46" s="141">
        <v>0</v>
      </c>
      <c r="I46" s="141">
        <v>0</v>
      </c>
      <c r="J46" s="141">
        <v>0</v>
      </c>
      <c r="K46" s="141">
        <v>0</v>
      </c>
      <c r="L46" s="141">
        <v>0</v>
      </c>
      <c r="M46" s="141">
        <v>0</v>
      </c>
      <c r="N46" s="141">
        <v>-1.13229E-3</v>
      </c>
      <c r="O46" s="141">
        <v>19.279873259999999</v>
      </c>
      <c r="P46" s="141">
        <v>20.78059159</v>
      </c>
      <c r="Q46" s="141">
        <v>20.359824669999998</v>
      </c>
      <c r="R46" s="141">
        <v>27.172577629999999</v>
      </c>
      <c r="S46" s="141">
        <v>26.458255040000001</v>
      </c>
      <c r="T46" s="141">
        <v>24.132088369999998</v>
      </c>
      <c r="U46" s="141">
        <v>23.978274159999998</v>
      </c>
      <c r="V46" s="141">
        <v>12.35374152</v>
      </c>
      <c r="W46" s="141">
        <v>0</v>
      </c>
      <c r="X46" s="131"/>
      <c r="Y46"/>
      <c r="Z46"/>
      <c r="AA46"/>
      <c r="AB46"/>
      <c r="AC46"/>
    </row>
    <row r="47" spans="2:29" ht="16.5" customHeight="1" x14ac:dyDescent="0.2">
      <c r="B47" s="133">
        <v>3000</v>
      </c>
      <c r="C47" s="133"/>
      <c r="D47" s="134"/>
      <c r="E47" s="83" t="s">
        <v>8</v>
      </c>
      <c r="F47" s="135">
        <v>17043.300182014897</v>
      </c>
      <c r="G47" s="135">
        <v>19388.865043122692</v>
      </c>
      <c r="H47" s="135">
        <v>21598.402434627718</v>
      </c>
      <c r="I47" s="135">
        <v>24449.95764287997</v>
      </c>
      <c r="J47" s="135">
        <v>28015.986018434312</v>
      </c>
      <c r="K47" s="135">
        <v>32356.265515772109</v>
      </c>
      <c r="L47" s="135">
        <v>36984.379764708952</v>
      </c>
      <c r="M47" s="135">
        <v>41789.01107306937</v>
      </c>
      <c r="N47" s="135">
        <v>47654.569208843925</v>
      </c>
      <c r="O47" s="135">
        <v>54441.69589836755</v>
      </c>
      <c r="P47" s="135">
        <v>60887.958726462137</v>
      </c>
      <c r="Q47" s="135">
        <v>67882.775971615891</v>
      </c>
      <c r="R47" s="135">
        <v>75331.433029824897</v>
      </c>
      <c r="S47" s="135">
        <v>85209.898325939459</v>
      </c>
      <c r="T47" s="135">
        <v>91379.425518548698</v>
      </c>
      <c r="U47" s="135">
        <v>97512.323036564951</v>
      </c>
      <c r="V47" s="135">
        <v>106362.94942930402</v>
      </c>
      <c r="W47" s="135">
        <v>116089.14012934301</v>
      </c>
      <c r="X47" s="131"/>
      <c r="Y47"/>
      <c r="Z47"/>
      <c r="AA47"/>
      <c r="AB47"/>
      <c r="AC47"/>
    </row>
    <row r="48" spans="2:29" ht="17.25" customHeight="1" x14ac:dyDescent="0.2">
      <c r="C48" s="129">
        <v>3100</v>
      </c>
      <c r="D48" s="128"/>
      <c r="E48" s="54" t="s">
        <v>74</v>
      </c>
      <c r="F48" s="139">
        <v>7901.7323284348504</v>
      </c>
      <c r="G48" s="139">
        <v>9094.4374365493604</v>
      </c>
      <c r="H48" s="139">
        <v>10129.670705522622</v>
      </c>
      <c r="I48" s="139">
        <v>11025.7368765828</v>
      </c>
      <c r="J48" s="139">
        <v>12105.4857187826</v>
      </c>
      <c r="K48" s="139">
        <v>13139.6125199092</v>
      </c>
      <c r="L48" s="139">
        <v>14204.170718585701</v>
      </c>
      <c r="M48" s="139">
        <v>15606.781476945042</v>
      </c>
      <c r="N48" s="139">
        <v>17929.31295206225</v>
      </c>
      <c r="O48" s="139">
        <v>20279.599033721141</v>
      </c>
      <c r="P48" s="139">
        <v>22159.692099457101</v>
      </c>
      <c r="Q48" s="139">
        <v>24759.874813054899</v>
      </c>
      <c r="R48" s="139">
        <v>27673.1651273686</v>
      </c>
      <c r="S48" s="139">
        <v>32626.0576303325</v>
      </c>
      <c r="T48" s="139">
        <v>35459.423040070105</v>
      </c>
      <c r="U48" s="139">
        <v>39700.043879421297</v>
      </c>
      <c r="V48" s="139">
        <v>44900.195061033104</v>
      </c>
      <c r="W48" s="139">
        <v>48683.086332281498</v>
      </c>
      <c r="X48" s="131"/>
      <c r="Y48"/>
      <c r="Z48"/>
      <c r="AA48"/>
      <c r="AB48"/>
      <c r="AC48"/>
    </row>
    <row r="49" spans="2:35" ht="12.75" x14ac:dyDescent="0.2">
      <c r="B49" s="148"/>
      <c r="C49" s="148"/>
      <c r="D49" s="149" t="s">
        <v>48</v>
      </c>
      <c r="E49" s="80" t="s">
        <v>351</v>
      </c>
      <c r="F49" s="141">
        <v>190.59051324999999</v>
      </c>
      <c r="G49" s="141">
        <v>233.08877787</v>
      </c>
      <c r="H49" s="141">
        <v>243.33636081</v>
      </c>
      <c r="I49" s="141">
        <v>272.95884960000001</v>
      </c>
      <c r="J49" s="141">
        <v>290.29168514000003</v>
      </c>
      <c r="K49" s="141">
        <v>317.35149080999997</v>
      </c>
      <c r="L49" s="141">
        <v>402.09990356999998</v>
      </c>
      <c r="M49" s="141">
        <v>421.19107497294198</v>
      </c>
      <c r="N49" s="141">
        <v>485.02286720654803</v>
      </c>
      <c r="O49" s="141">
        <v>570.71064503124398</v>
      </c>
      <c r="P49" s="141">
        <v>614.30091158000005</v>
      </c>
      <c r="Q49" s="141">
        <v>763.97311033000005</v>
      </c>
      <c r="R49" s="141">
        <v>900.12011863999999</v>
      </c>
      <c r="S49" s="141">
        <v>1104.9717588399999</v>
      </c>
      <c r="T49" s="141">
        <v>1126.4160551</v>
      </c>
      <c r="U49" s="141">
        <v>1273.1981281199999</v>
      </c>
      <c r="V49" s="141">
        <v>1418.8227624199999</v>
      </c>
      <c r="W49" s="141">
        <v>1629.7386058499999</v>
      </c>
      <c r="X49" s="131"/>
      <c r="Y49"/>
      <c r="Z49"/>
      <c r="AA49"/>
      <c r="AB49"/>
      <c r="AC49"/>
    </row>
    <row r="50" spans="2:35" ht="12.75" x14ac:dyDescent="0.2">
      <c r="B50" s="148"/>
      <c r="C50" s="148"/>
      <c r="D50" s="149" t="s">
        <v>49</v>
      </c>
      <c r="E50" s="80" t="s">
        <v>128</v>
      </c>
      <c r="F50" s="141">
        <v>7711.1418151848502</v>
      </c>
      <c r="G50" s="141">
        <v>8861.3486586793606</v>
      </c>
      <c r="H50" s="141">
        <v>9886.3343447126208</v>
      </c>
      <c r="I50" s="141">
        <v>10752.7780269828</v>
      </c>
      <c r="J50" s="141">
        <v>11815.1940336426</v>
      </c>
      <c r="K50" s="141">
        <v>12822.2610290992</v>
      </c>
      <c r="L50" s="141">
        <v>13802.070815015701</v>
      </c>
      <c r="M50" s="141">
        <v>15185.5904019721</v>
      </c>
      <c r="N50" s="141">
        <v>17444.2900848557</v>
      </c>
      <c r="O50" s="141">
        <v>19708.888388689898</v>
      </c>
      <c r="P50" s="141">
        <v>21545.3911878771</v>
      </c>
      <c r="Q50" s="141">
        <v>23995.901702724899</v>
      </c>
      <c r="R50" s="141">
        <v>26773.045008728601</v>
      </c>
      <c r="S50" s="141">
        <v>31521.085871492502</v>
      </c>
      <c r="T50" s="141">
        <v>34333.006984970103</v>
      </c>
      <c r="U50" s="141">
        <v>38426.845751301298</v>
      </c>
      <c r="V50" s="141">
        <v>43481.372298613103</v>
      </c>
      <c r="W50" s="141">
        <v>47053.347726431501</v>
      </c>
      <c r="X50" s="131"/>
      <c r="Y50"/>
      <c r="Z50"/>
      <c r="AA50"/>
      <c r="AB50"/>
      <c r="AC50"/>
    </row>
    <row r="51" spans="2:35" ht="12.75" x14ac:dyDescent="0.2">
      <c r="C51" s="129">
        <v>3200</v>
      </c>
      <c r="D51" s="128"/>
      <c r="E51" s="54" t="s">
        <v>75</v>
      </c>
      <c r="F51" s="150">
        <v>6952.9973292264804</v>
      </c>
      <c r="G51" s="150">
        <v>7657.0205382992199</v>
      </c>
      <c r="H51" s="150">
        <v>8829.0811231103507</v>
      </c>
      <c r="I51" s="150">
        <v>10406.3482007891</v>
      </c>
      <c r="J51" s="150">
        <v>12309.3471343038</v>
      </c>
      <c r="K51" s="150">
        <v>14626.857636738599</v>
      </c>
      <c r="L51" s="150">
        <v>17035.374043615899</v>
      </c>
      <c r="M51" s="150">
        <v>20107.341587962201</v>
      </c>
      <c r="N51" s="150">
        <v>21366.5602870439</v>
      </c>
      <c r="O51" s="150">
        <v>24112.0333506073</v>
      </c>
      <c r="P51" s="150">
        <v>27029.652612982602</v>
      </c>
      <c r="Q51" s="150">
        <v>29232.080936038401</v>
      </c>
      <c r="R51" s="150">
        <v>32452.959452403898</v>
      </c>
      <c r="S51" s="150">
        <v>36218.714705243998</v>
      </c>
      <c r="T51" s="150">
        <v>39093.473182744099</v>
      </c>
      <c r="U51" s="150">
        <v>40508.509811536896</v>
      </c>
      <c r="V51" s="150">
        <v>43120.20102696</v>
      </c>
      <c r="W51" s="150">
        <v>46213.2731019204</v>
      </c>
      <c r="X51" s="131"/>
      <c r="Y51"/>
      <c r="Z51"/>
      <c r="AA51"/>
      <c r="AB51"/>
      <c r="AC51"/>
    </row>
    <row r="52" spans="2:35" ht="12.75" x14ac:dyDescent="0.2">
      <c r="B52" s="64"/>
      <c r="C52" s="64"/>
      <c r="D52" s="140" t="s">
        <v>50</v>
      </c>
      <c r="E52" s="80" t="s">
        <v>125</v>
      </c>
      <c r="F52" s="141">
        <v>6952.9973292264804</v>
      </c>
      <c r="G52" s="141">
        <v>7657.0205382992199</v>
      </c>
      <c r="H52" s="141">
        <v>8829.0811231103507</v>
      </c>
      <c r="I52" s="141">
        <v>10406.3482007891</v>
      </c>
      <c r="J52" s="141">
        <v>12309.3471343038</v>
      </c>
      <c r="K52" s="141">
        <v>14626.857636738599</v>
      </c>
      <c r="L52" s="141">
        <v>17035.374043615899</v>
      </c>
      <c r="M52" s="141">
        <v>20107.341587962201</v>
      </c>
      <c r="N52" s="141">
        <v>21366.5602870439</v>
      </c>
      <c r="O52" s="141">
        <v>24112.0333506073</v>
      </c>
      <c r="P52" s="141">
        <v>27029.652612982602</v>
      </c>
      <c r="Q52" s="141">
        <v>29232.080936038401</v>
      </c>
      <c r="R52" s="141">
        <v>32452.959452403898</v>
      </c>
      <c r="S52" s="141">
        <v>36218.714705243998</v>
      </c>
      <c r="T52" s="141">
        <v>39093.473182744099</v>
      </c>
      <c r="U52" s="141">
        <v>40508.509811536896</v>
      </c>
      <c r="V52" s="141">
        <v>43120.20102696</v>
      </c>
      <c r="W52" s="141">
        <v>46213.2731019204</v>
      </c>
      <c r="X52" s="131"/>
      <c r="Y52"/>
      <c r="Z52"/>
      <c r="AA52"/>
      <c r="AB52"/>
      <c r="AC52"/>
    </row>
    <row r="53" spans="2:35" ht="15" customHeight="1" x14ac:dyDescent="0.2">
      <c r="C53" s="129">
        <v>3300</v>
      </c>
      <c r="D53" s="128"/>
      <c r="E53" s="54" t="s">
        <v>76</v>
      </c>
      <c r="F53" s="150">
        <v>2188.5705243535667</v>
      </c>
      <c r="G53" s="150">
        <v>2637.4070682741121</v>
      </c>
      <c r="H53" s="150">
        <v>2639.650605994746</v>
      </c>
      <c r="I53" s="150">
        <v>3017.8725655080721</v>
      </c>
      <c r="J53" s="150">
        <v>3601.153165347911</v>
      </c>
      <c r="K53" s="150">
        <v>4589.7953591243104</v>
      </c>
      <c r="L53" s="150">
        <v>5744.8350025073496</v>
      </c>
      <c r="M53" s="150">
        <v>6074.8880081621301</v>
      </c>
      <c r="N53" s="150">
        <v>8358.6959697377788</v>
      </c>
      <c r="O53" s="150">
        <v>10050.06351403911</v>
      </c>
      <c r="P53" s="150">
        <v>11698.614014022431</v>
      </c>
      <c r="Q53" s="150">
        <v>13890.82022252259</v>
      </c>
      <c r="R53" s="150">
        <v>15205.308450052391</v>
      </c>
      <c r="S53" s="150">
        <v>16365.125990362951</v>
      </c>
      <c r="T53" s="150">
        <v>16826.52929573449</v>
      </c>
      <c r="U53" s="150">
        <v>17303.769345606768</v>
      </c>
      <c r="V53" s="150">
        <v>18342.553341310901</v>
      </c>
      <c r="W53" s="150">
        <v>21192.7806951411</v>
      </c>
      <c r="X53" s="131"/>
      <c r="Y53"/>
      <c r="Z53"/>
      <c r="AA53"/>
      <c r="AB53"/>
      <c r="AC53"/>
    </row>
    <row r="54" spans="2:35" ht="12.75" x14ac:dyDescent="0.2">
      <c r="B54" s="64"/>
      <c r="C54" s="64"/>
      <c r="D54" s="140" t="s">
        <v>51</v>
      </c>
      <c r="E54" s="80" t="s">
        <v>126</v>
      </c>
      <c r="F54" s="141">
        <v>510.23482530257701</v>
      </c>
      <c r="G54" s="141">
        <v>873.11075542427204</v>
      </c>
      <c r="H54" s="141">
        <v>736.90799314216599</v>
      </c>
      <c r="I54" s="141">
        <v>816.49209334350201</v>
      </c>
      <c r="J54" s="141">
        <v>968.97004887250102</v>
      </c>
      <c r="K54" s="141">
        <v>1207.20872697851</v>
      </c>
      <c r="L54" s="141">
        <v>1491.4950615369501</v>
      </c>
      <c r="M54" s="141">
        <v>1677.64620937931</v>
      </c>
      <c r="N54" s="141">
        <v>2518.3785848725001</v>
      </c>
      <c r="O54" s="141">
        <v>2768.2246931213299</v>
      </c>
      <c r="P54" s="141">
        <v>3408.68386695149</v>
      </c>
      <c r="Q54" s="141">
        <v>4142.18105994084</v>
      </c>
      <c r="R54" s="141">
        <v>4698.1595306566896</v>
      </c>
      <c r="S54" s="141">
        <v>6460.6792085520601</v>
      </c>
      <c r="T54" s="141">
        <v>7344.9627154867403</v>
      </c>
      <c r="U54" s="141">
        <v>7242.0719085527699</v>
      </c>
      <c r="V54" s="141">
        <v>7330.0328018999999</v>
      </c>
      <c r="W54" s="141">
        <v>8625.1955454994004</v>
      </c>
      <c r="X54" s="131"/>
      <c r="Y54"/>
      <c r="Z54"/>
      <c r="AA54"/>
      <c r="AB54"/>
      <c r="AC54"/>
    </row>
    <row r="55" spans="2:35" ht="12.75" customHeight="1" thickBot="1" x14ac:dyDescent="0.25">
      <c r="B55" s="151"/>
      <c r="C55" s="151"/>
      <c r="D55" s="152" t="s">
        <v>52</v>
      </c>
      <c r="E55" s="153" t="s">
        <v>127</v>
      </c>
      <c r="F55" s="154">
        <v>1678.3356990509899</v>
      </c>
      <c r="G55" s="154">
        <v>1764.29631284984</v>
      </c>
      <c r="H55" s="154">
        <v>1902.7426128525799</v>
      </c>
      <c r="I55" s="154">
        <v>2201.3804721645702</v>
      </c>
      <c r="J55" s="154">
        <v>2632.1831164754099</v>
      </c>
      <c r="K55" s="154">
        <v>3382.5866321458002</v>
      </c>
      <c r="L55" s="154">
        <v>4253.3399409703998</v>
      </c>
      <c r="M55" s="154">
        <v>4397.2417987828203</v>
      </c>
      <c r="N55" s="154">
        <v>5840.3173848652796</v>
      </c>
      <c r="O55" s="154">
        <v>7281.8388209177801</v>
      </c>
      <c r="P55" s="154">
        <v>8289.9301470709397</v>
      </c>
      <c r="Q55" s="154">
        <v>9748.6391625817505</v>
      </c>
      <c r="R55" s="154">
        <v>10507.1489193957</v>
      </c>
      <c r="S55" s="154">
        <v>9904.4467818108897</v>
      </c>
      <c r="T55" s="154">
        <v>9481.5665802477506</v>
      </c>
      <c r="U55" s="154">
        <v>10061.697437053999</v>
      </c>
      <c r="V55" s="154">
        <v>11012.5205394109</v>
      </c>
      <c r="W55" s="154">
        <v>12567.5851496417</v>
      </c>
      <c r="X55" s="131"/>
      <c r="Y55"/>
      <c r="Z55"/>
      <c r="AA55"/>
      <c r="AB55"/>
      <c r="AC55"/>
    </row>
    <row r="56" spans="2:35" ht="12.75" customHeight="1" x14ac:dyDescent="0.2">
      <c r="B56" s="66"/>
      <c r="C56" s="66"/>
      <c r="D56" s="208"/>
      <c r="E56" s="166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36"/>
      <c r="X56" s="131"/>
      <c r="Y56"/>
      <c r="Z56"/>
      <c r="AA56"/>
      <c r="AB56"/>
      <c r="AC56"/>
    </row>
    <row r="57" spans="2:35" ht="12.75" customHeight="1" x14ac:dyDescent="0.2">
      <c r="B57" s="567" t="s">
        <v>111</v>
      </c>
      <c r="C57" s="567"/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7"/>
      <c r="O57" s="567"/>
      <c r="P57" s="567"/>
      <c r="Q57" s="567"/>
      <c r="R57" s="567"/>
      <c r="S57" s="567"/>
      <c r="T57" s="567"/>
      <c r="U57" s="567"/>
      <c r="V57" s="567"/>
      <c r="W57" s="567"/>
      <c r="X57" s="131"/>
      <c r="Y57"/>
      <c r="Z57"/>
      <c r="AA57"/>
      <c r="AB57"/>
      <c r="AC57"/>
    </row>
    <row r="58" spans="2:35" ht="12.75" x14ac:dyDescent="0.2">
      <c r="B58" s="568" t="s">
        <v>308</v>
      </c>
      <c r="C58" s="568"/>
      <c r="D58" s="568"/>
      <c r="E58" s="568"/>
      <c r="F58" s="568"/>
      <c r="G58" s="568"/>
      <c r="H58" s="568"/>
      <c r="I58" s="568"/>
      <c r="J58" s="568"/>
      <c r="K58" s="568"/>
      <c r="L58" s="568"/>
      <c r="M58" s="568"/>
      <c r="N58" s="568"/>
      <c r="O58" s="568"/>
      <c r="P58" s="568"/>
      <c r="Q58" s="568"/>
      <c r="R58" s="568"/>
      <c r="S58" s="568"/>
      <c r="T58" s="568"/>
      <c r="U58" s="568"/>
      <c r="V58" s="568"/>
      <c r="W58" s="568"/>
      <c r="X58" s="131"/>
      <c r="Y58"/>
      <c r="Z58"/>
      <c r="AA58"/>
      <c r="AB58"/>
      <c r="AC58"/>
    </row>
    <row r="59" spans="2:35" ht="12.75" x14ac:dyDescent="0.2">
      <c r="B59" s="119"/>
      <c r="C59" s="119"/>
      <c r="D59" s="119"/>
      <c r="E59" s="120"/>
      <c r="F59" s="66"/>
      <c r="G59" s="66"/>
      <c r="H59" s="66"/>
      <c r="I59" s="66"/>
      <c r="J59" s="66"/>
      <c r="K59" s="155"/>
      <c r="L59" s="155"/>
      <c r="M59" s="155"/>
      <c r="N59" s="155"/>
      <c r="O59" s="121"/>
      <c r="Q59" s="121"/>
      <c r="T59" s="121"/>
      <c r="V59" s="121"/>
      <c r="W59" s="121" t="s">
        <v>1</v>
      </c>
      <c r="X59" s="131"/>
      <c r="Y59"/>
      <c r="Z59"/>
      <c r="AA59"/>
      <c r="AB59"/>
      <c r="AC59"/>
    </row>
    <row r="60" spans="2:35" s="66" customFormat="1" ht="21" customHeight="1" x14ac:dyDescent="0.2">
      <c r="B60" s="180" t="s">
        <v>19</v>
      </c>
      <c r="C60" s="180"/>
      <c r="D60" s="180"/>
      <c r="E60" s="180"/>
      <c r="F60" s="317">
        <v>2002</v>
      </c>
      <c r="G60" s="317">
        <v>2003</v>
      </c>
      <c r="H60" s="317">
        <v>2004</v>
      </c>
      <c r="I60" s="317">
        <v>2005</v>
      </c>
      <c r="J60" s="318">
        <v>2006</v>
      </c>
      <c r="K60" s="318">
        <v>2007</v>
      </c>
      <c r="L60" s="318">
        <v>2008</v>
      </c>
      <c r="M60" s="318">
        <v>2009</v>
      </c>
      <c r="N60" s="318">
        <v>2010</v>
      </c>
      <c r="O60" s="318">
        <v>2011</v>
      </c>
      <c r="P60" s="318">
        <v>2012</v>
      </c>
      <c r="Q60" s="318">
        <v>2013</v>
      </c>
      <c r="R60" s="318">
        <v>2014</v>
      </c>
      <c r="S60" s="318">
        <v>2015</v>
      </c>
      <c r="T60" s="318">
        <v>2016</v>
      </c>
      <c r="U60" s="318">
        <v>2017</v>
      </c>
      <c r="V60" s="318">
        <v>2018</v>
      </c>
      <c r="W60" s="318">
        <v>2019</v>
      </c>
      <c r="X60" s="131"/>
      <c r="Y60"/>
      <c r="Z60"/>
      <c r="AA60"/>
      <c r="AB60"/>
      <c r="AC60"/>
      <c r="AD60" s="156"/>
      <c r="AE60" s="156"/>
      <c r="AF60" s="156"/>
      <c r="AG60" s="156"/>
      <c r="AH60" s="156"/>
      <c r="AI60" s="156"/>
    </row>
    <row r="61" spans="2:35" ht="16.5" customHeight="1" x14ac:dyDescent="0.2">
      <c r="B61" s="133">
        <v>4000</v>
      </c>
      <c r="C61" s="133"/>
      <c r="D61" s="134"/>
      <c r="E61" s="83" t="s">
        <v>10</v>
      </c>
      <c r="F61" s="135">
        <v>221678.90689992116</v>
      </c>
      <c r="G61" s="135">
        <v>251518.53056419155</v>
      </c>
      <c r="H61" s="135">
        <v>301675.00106057542</v>
      </c>
      <c r="I61" s="135">
        <v>335652.35700504686</v>
      </c>
      <c r="J61" s="135">
        <v>365394.65248126455</v>
      </c>
      <c r="K61" s="135">
        <v>409453.04182648181</v>
      </c>
      <c r="L61" s="135">
        <v>482863.9259388959</v>
      </c>
      <c r="M61" s="135">
        <v>475780.49726661807</v>
      </c>
      <c r="N61" s="135">
        <v>578157.18658143515</v>
      </c>
      <c r="O61" s="135">
        <v>659044.45729027211</v>
      </c>
      <c r="P61" s="135">
        <v>714303.03087291215</v>
      </c>
      <c r="Q61" s="135">
        <v>797824.7502639977</v>
      </c>
      <c r="R61" s="135">
        <v>838508.92564596178</v>
      </c>
      <c r="S61" s="135">
        <v>865718.99151646509</v>
      </c>
      <c r="T61" s="135">
        <v>877521.24971132271</v>
      </c>
      <c r="U61" s="135">
        <v>943983.42785386834</v>
      </c>
      <c r="V61" s="135">
        <v>1026336.0022413271</v>
      </c>
      <c r="W61" s="135">
        <v>1042722.5194568795</v>
      </c>
      <c r="X61" s="131"/>
      <c r="Y61"/>
      <c r="Z61"/>
      <c r="AA61"/>
      <c r="AB61"/>
      <c r="AC61"/>
    </row>
    <row r="62" spans="2:35" ht="15" customHeight="1" x14ac:dyDescent="0.2">
      <c r="C62" s="129">
        <v>4100</v>
      </c>
      <c r="D62" s="128"/>
      <c r="E62" s="54" t="s">
        <v>77</v>
      </c>
      <c r="F62" s="139">
        <v>157862.15686612407</v>
      </c>
      <c r="G62" s="139">
        <v>177315.94725507119</v>
      </c>
      <c r="H62" s="139">
        <v>217698.10885476589</v>
      </c>
      <c r="I62" s="139">
        <v>243795.41392715549</v>
      </c>
      <c r="J62" s="139">
        <v>262912.99159319542</v>
      </c>
      <c r="K62" s="139">
        <v>297251.78140689118</v>
      </c>
      <c r="L62" s="139">
        <v>356850.12191946444</v>
      </c>
      <c r="M62" s="139">
        <v>354102.71854111634</v>
      </c>
      <c r="N62" s="139">
        <v>432635.81834067003</v>
      </c>
      <c r="O62" s="139">
        <v>484956.71317384311</v>
      </c>
      <c r="P62" s="139">
        <v>532426.65837541758</v>
      </c>
      <c r="Q62" s="139">
        <v>593435.50937018462</v>
      </c>
      <c r="R62" s="139">
        <v>612363.68730110303</v>
      </c>
      <c r="S62" s="139">
        <v>616144.63786501519</v>
      </c>
      <c r="T62" s="139">
        <v>576386.81884810876</v>
      </c>
      <c r="U62" s="139">
        <v>676823.10162934801</v>
      </c>
      <c r="V62" s="139">
        <v>741642.08273841534</v>
      </c>
      <c r="W62" s="139">
        <v>755811.18272727262</v>
      </c>
      <c r="X62" s="131"/>
      <c r="Y62"/>
      <c r="Z62"/>
      <c r="AA62"/>
      <c r="AB62"/>
      <c r="AC62"/>
    </row>
    <row r="63" spans="2:35" ht="15" customHeight="1" x14ac:dyDescent="0.2">
      <c r="C63" s="143"/>
      <c r="D63" s="411" t="s">
        <v>279</v>
      </c>
      <c r="E63" s="80" t="s">
        <v>352</v>
      </c>
      <c r="F63" s="141">
        <v>74723.791349420993</v>
      </c>
      <c r="G63" s="141">
        <v>83050.845995250012</v>
      </c>
      <c r="H63" s="141">
        <v>97194.891848640997</v>
      </c>
      <c r="I63" s="141">
        <v>108439.67451304301</v>
      </c>
      <c r="J63" s="141">
        <v>118670.20629966601</v>
      </c>
      <c r="K63" s="141">
        <v>133505.938971639</v>
      </c>
      <c r="L63" s="141">
        <v>163048.27598209502</v>
      </c>
      <c r="M63" s="141">
        <v>164306.90698209501</v>
      </c>
      <c r="N63" s="141">
        <v>203371.53610804497</v>
      </c>
      <c r="O63" s="141">
        <v>218894.05995544596</v>
      </c>
      <c r="P63" s="141">
        <v>244752.00522283898</v>
      </c>
      <c r="Q63" s="141">
        <v>276370.074613209</v>
      </c>
      <c r="R63" s="141">
        <v>287465.607052512</v>
      </c>
      <c r="S63" s="141">
        <v>284639.66449631599</v>
      </c>
      <c r="T63" s="141">
        <v>246972.63881350102</v>
      </c>
      <c r="U63" s="141">
        <v>315838.44521440065</v>
      </c>
      <c r="V63" s="141">
        <v>341316.94615508895</v>
      </c>
      <c r="W63" s="141">
        <v>362157.28999245859</v>
      </c>
      <c r="X63" s="131"/>
      <c r="Y63"/>
      <c r="Z63"/>
      <c r="AA63"/>
      <c r="AB63"/>
      <c r="AC63"/>
    </row>
    <row r="64" spans="2:35" ht="12.75" x14ac:dyDescent="0.2">
      <c r="B64" s="143"/>
      <c r="C64" s="143"/>
      <c r="D64" s="411" t="s">
        <v>280</v>
      </c>
      <c r="E64" s="80" t="s">
        <v>353</v>
      </c>
      <c r="F64" s="141">
        <v>12098.777850823501</v>
      </c>
      <c r="G64" s="141">
        <v>11559.572727196501</v>
      </c>
      <c r="H64" s="141">
        <v>13797.243603979699</v>
      </c>
      <c r="I64" s="141">
        <v>15675.7327737459</v>
      </c>
      <c r="J64" s="141">
        <v>17509.705761830202</v>
      </c>
      <c r="K64" s="141">
        <v>20660.182199268598</v>
      </c>
      <c r="L64" s="141">
        <v>24988.426887064197</v>
      </c>
      <c r="M64" s="141">
        <v>19990.594653966502</v>
      </c>
      <c r="N64" s="141">
        <v>25371.9894055154</v>
      </c>
      <c r="O64" s="141">
        <v>27341.949307742299</v>
      </c>
      <c r="P64" s="141">
        <v>30953.794833952099</v>
      </c>
      <c r="Q64" s="141">
        <v>30552.068245156297</v>
      </c>
      <c r="R64" s="141">
        <v>35172.279968140298</v>
      </c>
      <c r="S64" s="141">
        <v>35390.784439558702</v>
      </c>
      <c r="T64" s="141">
        <v>30150.399910099997</v>
      </c>
      <c r="U64" s="141">
        <v>34420.872398790001</v>
      </c>
      <c r="V64" s="141">
        <v>40296.529012109997</v>
      </c>
      <c r="W64" s="141">
        <v>37600.620853460001</v>
      </c>
      <c r="X64" s="131"/>
      <c r="Y64"/>
      <c r="Z64"/>
      <c r="AA64"/>
      <c r="AB64"/>
      <c r="AC64"/>
    </row>
    <row r="65" spans="1:29" ht="12.75" x14ac:dyDescent="0.2">
      <c r="B65" s="143"/>
      <c r="C65" s="143"/>
      <c r="D65" s="411" t="s">
        <v>281</v>
      </c>
      <c r="E65" s="80" t="s">
        <v>266</v>
      </c>
      <c r="F65" s="141">
        <v>50997.471703709998</v>
      </c>
      <c r="G65" s="141">
        <v>58086.513164069998</v>
      </c>
      <c r="H65" s="141">
        <v>77402.346734859995</v>
      </c>
      <c r="I65" s="141">
        <v>86677.540161140001</v>
      </c>
      <c r="J65" s="141">
        <v>89302.608820839989</v>
      </c>
      <c r="K65" s="141">
        <v>100946.4177637</v>
      </c>
      <c r="L65" s="141">
        <v>118716.72553831</v>
      </c>
      <c r="M65" s="141">
        <v>117084.29840245799</v>
      </c>
      <c r="N65" s="141">
        <v>140938.73251959</v>
      </c>
      <c r="O65" s="141">
        <v>164981.96676945401</v>
      </c>
      <c r="P65" s="141">
        <v>175008.17503131001</v>
      </c>
      <c r="Q65" s="141">
        <v>197545.45191569001</v>
      </c>
      <c r="R65" s="141">
        <v>194696.28558818001</v>
      </c>
      <c r="S65" s="141">
        <v>199876.00025542002</v>
      </c>
      <c r="T65" s="141">
        <v>201517.27768101002</v>
      </c>
      <c r="U65" s="141">
        <v>221669.85452379001</v>
      </c>
      <c r="V65" s="141">
        <v>244286.93334846004</v>
      </c>
      <c r="W65" s="141">
        <v>237371.88993586999</v>
      </c>
      <c r="X65" s="131"/>
      <c r="Y65"/>
      <c r="Z65"/>
      <c r="AA65"/>
      <c r="AB65"/>
      <c r="AC65"/>
    </row>
    <row r="66" spans="1:29" ht="12.75" x14ac:dyDescent="0.2">
      <c r="B66" s="143"/>
      <c r="C66" s="143"/>
      <c r="D66" s="411" t="s">
        <v>282</v>
      </c>
      <c r="E66" s="80" t="s">
        <v>354</v>
      </c>
      <c r="F66" s="141">
        <v>11013.615899890001</v>
      </c>
      <c r="G66" s="141">
        <v>14334.184695489999</v>
      </c>
      <c r="H66" s="141">
        <v>16751.953482950001</v>
      </c>
      <c r="I66" s="141">
        <v>18185.767004130001</v>
      </c>
      <c r="J66" s="141">
        <v>19581.799770419999</v>
      </c>
      <c r="K66" s="141">
        <v>21465.789360630002</v>
      </c>
      <c r="L66" s="141">
        <v>25107.919681259998</v>
      </c>
      <c r="M66" s="141">
        <v>25390.638001347499</v>
      </c>
      <c r="N66" s="141">
        <v>30197.528347854197</v>
      </c>
      <c r="O66" s="141">
        <v>35366.723209357595</v>
      </c>
      <c r="P66" s="141">
        <v>37433.410290009997</v>
      </c>
      <c r="Q66" s="141">
        <v>41008.268342759999</v>
      </c>
      <c r="R66" s="141">
        <v>41141.915592548605</v>
      </c>
      <c r="S66" s="141">
        <v>41783.300684118803</v>
      </c>
      <c r="T66" s="141">
        <v>43908.772484320005</v>
      </c>
      <c r="U66" s="141">
        <v>48490.56451674</v>
      </c>
      <c r="V66" s="141">
        <v>53616.026013619994</v>
      </c>
      <c r="W66" s="141">
        <v>50521.695306659996</v>
      </c>
      <c r="X66" s="131"/>
      <c r="Y66"/>
      <c r="Z66"/>
      <c r="AA66"/>
      <c r="AB66"/>
      <c r="AC66"/>
    </row>
    <row r="67" spans="1:29" ht="12.75" x14ac:dyDescent="0.2">
      <c r="A67" s="420"/>
      <c r="B67" s="143"/>
      <c r="C67" s="143"/>
      <c r="D67" s="412" t="s">
        <v>283</v>
      </c>
      <c r="E67" s="80" t="s">
        <v>355</v>
      </c>
      <c r="F67" s="141">
        <v>9028.5000622795706</v>
      </c>
      <c r="G67" s="141">
        <v>10284.8306730647</v>
      </c>
      <c r="H67" s="141">
        <v>12551.673184335201</v>
      </c>
      <c r="I67" s="141">
        <v>14816.699475096601</v>
      </c>
      <c r="J67" s="141">
        <v>17848.670940439199</v>
      </c>
      <c r="K67" s="141">
        <v>20673.453111653602</v>
      </c>
      <c r="L67" s="141">
        <v>24988.773830735201</v>
      </c>
      <c r="M67" s="141">
        <v>27330.280501249301</v>
      </c>
      <c r="N67" s="141">
        <v>32756.031959665499</v>
      </c>
      <c r="O67" s="141">
        <v>38372.013931843197</v>
      </c>
      <c r="P67" s="141">
        <v>44279.2729973065</v>
      </c>
      <c r="Q67" s="141">
        <v>47959.646253369297</v>
      </c>
      <c r="R67" s="141">
        <v>53887.599099722102</v>
      </c>
      <c r="S67" s="141">
        <v>54454.887989601702</v>
      </c>
      <c r="T67" s="141">
        <v>53837.729959177697</v>
      </c>
      <c r="U67" s="141">
        <v>56403.364975627403</v>
      </c>
      <c r="V67" s="141">
        <v>62125.648209136401</v>
      </c>
      <c r="W67" s="141">
        <v>68159.686638824001</v>
      </c>
      <c r="X67" s="131"/>
      <c r="Y67"/>
      <c r="Z67"/>
      <c r="AA67"/>
      <c r="AB67"/>
      <c r="AC67"/>
    </row>
    <row r="68" spans="1:29" ht="15" customHeight="1" x14ac:dyDescent="0.2">
      <c r="C68" s="129">
        <v>4200</v>
      </c>
      <c r="D68" s="128"/>
      <c r="E68" s="54" t="s">
        <v>78</v>
      </c>
      <c r="F68" s="157">
        <v>43414.581890586473</v>
      </c>
      <c r="G68" s="157">
        <v>50475.765031263523</v>
      </c>
      <c r="H68" s="157">
        <v>55897.12977880027</v>
      </c>
      <c r="I68" s="157">
        <v>61619.669182384103</v>
      </c>
      <c r="J68" s="157">
        <v>68512.88520080976</v>
      </c>
      <c r="K68" s="157">
        <v>72264.854050451409</v>
      </c>
      <c r="L68" s="157">
        <v>76658.101952375815</v>
      </c>
      <c r="M68" s="157">
        <v>70386.491199961223</v>
      </c>
      <c r="N68" s="157">
        <v>84426.15119495921</v>
      </c>
      <c r="O68" s="157">
        <v>101370.31918844259</v>
      </c>
      <c r="P68" s="157">
        <v>96071.141829227912</v>
      </c>
      <c r="Q68" s="157">
        <v>99925.027008473713</v>
      </c>
      <c r="R68" s="157">
        <v>110876.28079999966</v>
      </c>
      <c r="S68" s="157">
        <v>127717.92682969125</v>
      </c>
      <c r="T68" s="157">
        <v>183904.58974615001</v>
      </c>
      <c r="U68" s="157">
        <v>143642.42280536334</v>
      </c>
      <c r="V68" s="157">
        <v>155610.41971493105</v>
      </c>
      <c r="W68" s="157">
        <v>164289.66547371144</v>
      </c>
      <c r="X68" s="131"/>
      <c r="Y68"/>
      <c r="Z68"/>
      <c r="AA68"/>
      <c r="AB68"/>
      <c r="AC68"/>
    </row>
    <row r="69" spans="1:29" ht="15" customHeight="1" x14ac:dyDescent="0.2">
      <c r="C69" s="145">
        <v>4210</v>
      </c>
      <c r="D69" s="137"/>
      <c r="E69" s="142" t="s">
        <v>79</v>
      </c>
      <c r="F69" s="157">
        <v>2666.0409390831901</v>
      </c>
      <c r="G69" s="157">
        <v>2315.12862634776</v>
      </c>
      <c r="H69" s="157">
        <v>2965.0261869993801</v>
      </c>
      <c r="I69" s="157">
        <v>3743.6769108225499</v>
      </c>
      <c r="J69" s="157">
        <v>4316.97322467699</v>
      </c>
      <c r="K69" s="157">
        <v>5238.0015720891297</v>
      </c>
      <c r="L69" s="157">
        <v>6037.4241101426696</v>
      </c>
      <c r="M69" s="157">
        <v>2110.7876778497998</v>
      </c>
      <c r="N69" s="157">
        <v>5786.851480196</v>
      </c>
      <c r="O69" s="157">
        <v>7150.10452088898</v>
      </c>
      <c r="P69" s="157">
        <v>4395.4785930311</v>
      </c>
      <c r="Q69" s="157">
        <v>3799.2770249712698</v>
      </c>
      <c r="R69" s="157">
        <v>4940.4099494765296</v>
      </c>
      <c r="S69" s="157">
        <v>4366.5817543079802</v>
      </c>
      <c r="T69" s="157">
        <v>3298.65889728</v>
      </c>
      <c r="U69" s="157">
        <v>4466.9054186399999</v>
      </c>
      <c r="V69" s="157">
        <v>5713.3330344300002</v>
      </c>
      <c r="W69" s="157">
        <v>5639.3938890400004</v>
      </c>
      <c r="X69" s="131"/>
      <c r="Y69"/>
      <c r="Z69"/>
      <c r="AA69"/>
      <c r="AB69"/>
      <c r="AC69"/>
    </row>
    <row r="70" spans="1:29" ht="12.75" x14ac:dyDescent="0.2">
      <c r="B70" s="143"/>
      <c r="C70" s="143"/>
      <c r="D70" s="144" t="s">
        <v>53</v>
      </c>
      <c r="E70" s="80" t="s">
        <v>356</v>
      </c>
      <c r="F70" s="141">
        <v>2666.0409390831901</v>
      </c>
      <c r="G70" s="141">
        <v>2315.12862634776</v>
      </c>
      <c r="H70" s="141">
        <v>2965.0261869993801</v>
      </c>
      <c r="I70" s="141">
        <v>3743.6769108225499</v>
      </c>
      <c r="J70" s="141">
        <v>4316.97322467699</v>
      </c>
      <c r="K70" s="141">
        <v>5238.0015720891297</v>
      </c>
      <c r="L70" s="141">
        <v>6037.4241101426696</v>
      </c>
      <c r="M70" s="141">
        <v>2110.7876778497998</v>
      </c>
      <c r="N70" s="141">
        <v>5786.851480196</v>
      </c>
      <c r="O70" s="141">
        <v>7150.10452088898</v>
      </c>
      <c r="P70" s="141">
        <v>4395.4785930311</v>
      </c>
      <c r="Q70" s="141">
        <v>3799.2770249712698</v>
      </c>
      <c r="R70" s="141">
        <v>4940.4099494765296</v>
      </c>
      <c r="S70" s="141">
        <v>4366.5817543079802</v>
      </c>
      <c r="T70" s="141">
        <v>3298.65889728</v>
      </c>
      <c r="U70" s="141">
        <v>4466.9054186399999</v>
      </c>
      <c r="V70" s="141">
        <v>5713.3330344300002</v>
      </c>
      <c r="W70" s="141">
        <v>5639.3938890400004</v>
      </c>
      <c r="X70" s="131"/>
      <c r="Y70"/>
      <c r="Z70"/>
      <c r="AA70"/>
      <c r="AB70"/>
      <c r="AC70"/>
    </row>
    <row r="71" spans="1:29" ht="15" customHeight="1" x14ac:dyDescent="0.2">
      <c r="C71" s="145">
        <v>4220</v>
      </c>
      <c r="D71" s="137"/>
      <c r="E71" s="142" t="s">
        <v>80</v>
      </c>
      <c r="F71" s="157">
        <v>1796.47532343291</v>
      </c>
      <c r="G71" s="157">
        <v>1900.48946101655</v>
      </c>
      <c r="H71" s="157">
        <v>1999.48373864016</v>
      </c>
      <c r="I71" s="157">
        <v>2359.0866988579601</v>
      </c>
      <c r="J71" s="157">
        <v>2634.6435303220101</v>
      </c>
      <c r="K71" s="157">
        <v>2594.5502127650898</v>
      </c>
      <c r="L71" s="157">
        <v>2492.1948448123499</v>
      </c>
      <c r="M71" s="157">
        <v>2309.5640965226498</v>
      </c>
      <c r="N71" s="157">
        <v>2430.6245769894599</v>
      </c>
      <c r="O71" s="157">
        <v>2992.0870536350199</v>
      </c>
      <c r="P71" s="157">
        <v>3223.1369109275602</v>
      </c>
      <c r="Q71" s="157">
        <v>3454.5544817032801</v>
      </c>
      <c r="R71" s="157">
        <v>3400.5389265929002</v>
      </c>
      <c r="S71" s="157">
        <v>2599.16540728052</v>
      </c>
      <c r="T71" s="157">
        <v>2683.8990637400002</v>
      </c>
      <c r="U71" s="157">
        <v>2943.84753052</v>
      </c>
      <c r="V71" s="157">
        <v>2767.62682593</v>
      </c>
      <c r="W71" s="157">
        <v>3640.9474732600002</v>
      </c>
      <c r="X71" s="131"/>
      <c r="Y71"/>
      <c r="Z71"/>
      <c r="AA71"/>
      <c r="AB71"/>
      <c r="AC71"/>
    </row>
    <row r="72" spans="1:29" ht="12.75" x14ac:dyDescent="0.2">
      <c r="B72" s="143"/>
      <c r="C72" s="143"/>
      <c r="D72" s="144" t="s">
        <v>54</v>
      </c>
      <c r="E72" s="80" t="s">
        <v>357</v>
      </c>
      <c r="F72" s="141">
        <v>1796.47532343291</v>
      </c>
      <c r="G72" s="141">
        <v>1900.48946101655</v>
      </c>
      <c r="H72" s="141">
        <v>1999.48373864016</v>
      </c>
      <c r="I72" s="141">
        <v>2359.0866988579601</v>
      </c>
      <c r="J72" s="141">
        <v>2634.6435303220101</v>
      </c>
      <c r="K72" s="141">
        <v>2594.5502127650898</v>
      </c>
      <c r="L72" s="141">
        <v>2492.1948448123499</v>
      </c>
      <c r="M72" s="141">
        <v>2309.5640965226498</v>
      </c>
      <c r="N72" s="141">
        <v>2430.6245769894599</v>
      </c>
      <c r="O72" s="141">
        <v>2992.0870536350199</v>
      </c>
      <c r="P72" s="141">
        <v>3223.1369109275602</v>
      </c>
      <c r="Q72" s="141">
        <v>3454.5544817032801</v>
      </c>
      <c r="R72" s="141">
        <v>3400.5389265929002</v>
      </c>
      <c r="S72" s="141">
        <v>2599.16540728052</v>
      </c>
      <c r="T72" s="141">
        <v>2683.8990637400002</v>
      </c>
      <c r="U72" s="141">
        <v>2943.84753052</v>
      </c>
      <c r="V72" s="141">
        <v>2767.62682593</v>
      </c>
      <c r="W72" s="141">
        <v>3640.9474732600002</v>
      </c>
      <c r="X72" s="131"/>
      <c r="Y72"/>
      <c r="Z72"/>
      <c r="AA72"/>
      <c r="AB72"/>
      <c r="AC72"/>
    </row>
    <row r="73" spans="1:29" ht="15" customHeight="1" x14ac:dyDescent="0.2">
      <c r="C73" s="145">
        <v>4230</v>
      </c>
      <c r="D73" s="137"/>
      <c r="E73" s="142" t="s">
        <v>81</v>
      </c>
      <c r="F73" s="157">
        <v>26940.376712379999</v>
      </c>
      <c r="G73" s="157">
        <v>32016.806651840001</v>
      </c>
      <c r="H73" s="157">
        <v>33706.602796680003</v>
      </c>
      <c r="I73" s="157">
        <v>35890.768739300001</v>
      </c>
      <c r="J73" s="157">
        <v>40521.190553339999</v>
      </c>
      <c r="K73" s="157">
        <v>41788.632244439999</v>
      </c>
      <c r="L73" s="157">
        <v>44348.934213009998</v>
      </c>
      <c r="M73" s="157">
        <v>41494.900662959997</v>
      </c>
      <c r="N73" s="157">
        <v>48976.993936710001</v>
      </c>
      <c r="O73" s="157">
        <v>62009.844643620003</v>
      </c>
      <c r="P73" s="157">
        <v>55669.026460680005</v>
      </c>
      <c r="Q73" s="157">
        <v>61384.83851809</v>
      </c>
      <c r="R73" s="157">
        <v>66533.646933609998</v>
      </c>
      <c r="S73" s="157">
        <v>70589.92104447</v>
      </c>
      <c r="T73" s="157">
        <v>99550.195003250003</v>
      </c>
      <c r="U73" s="157">
        <v>83878.007911545617</v>
      </c>
      <c r="V73" s="157">
        <v>90060.212072205366</v>
      </c>
      <c r="W73" s="157">
        <v>92310.605672650214</v>
      </c>
      <c r="X73" s="131"/>
      <c r="Y73"/>
      <c r="Z73"/>
      <c r="AA73"/>
      <c r="AB73"/>
      <c r="AC73"/>
    </row>
    <row r="74" spans="1:29" ht="12.75" x14ac:dyDescent="0.2">
      <c r="C74" s="145"/>
      <c r="D74" s="144" t="s">
        <v>55</v>
      </c>
      <c r="E74" s="80" t="s">
        <v>358</v>
      </c>
      <c r="F74" s="141">
        <v>7582.69871238</v>
      </c>
      <c r="G74" s="141">
        <v>8405.8956518399991</v>
      </c>
      <c r="H74" s="141">
        <v>7815.9807966799999</v>
      </c>
      <c r="I74" s="141">
        <v>7681.3397392999996</v>
      </c>
      <c r="J74" s="141">
        <v>7820.9485533400002</v>
      </c>
      <c r="K74" s="141">
        <v>7942.6652444399997</v>
      </c>
      <c r="L74" s="141">
        <v>5927.3852130100004</v>
      </c>
      <c r="M74" s="141">
        <v>4916.2246629600004</v>
      </c>
      <c r="N74" s="141">
        <v>7759.1049367100004</v>
      </c>
      <c r="O74" s="141">
        <v>8958.5306436200008</v>
      </c>
      <c r="P74" s="141">
        <v>2885.38746068</v>
      </c>
      <c r="Q74" s="141">
        <v>734.43951808999998</v>
      </c>
      <c r="R74" s="141">
        <v>25.70993361</v>
      </c>
      <c r="S74" s="141">
        <v>3271.1820444700002</v>
      </c>
      <c r="T74" s="141">
        <v>6001.2390032499998</v>
      </c>
      <c r="U74" s="141">
        <v>5821.3677786699991</v>
      </c>
      <c r="V74" s="141">
        <v>3928.1305891699999</v>
      </c>
      <c r="W74" s="141">
        <v>2775.674653</v>
      </c>
      <c r="X74" s="131"/>
      <c r="Y74"/>
      <c r="Z74"/>
      <c r="AA74"/>
      <c r="AB74"/>
      <c r="AC74"/>
    </row>
    <row r="75" spans="1:29" ht="12.75" x14ac:dyDescent="0.2">
      <c r="B75" s="143"/>
      <c r="C75" s="143"/>
      <c r="D75" s="144" t="s">
        <v>56</v>
      </c>
      <c r="E75" s="80" t="s">
        <v>359</v>
      </c>
      <c r="F75" s="141">
        <v>19357.678</v>
      </c>
      <c r="G75" s="141">
        <v>23610.911</v>
      </c>
      <c r="H75" s="141">
        <v>25890.621999999999</v>
      </c>
      <c r="I75" s="141">
        <v>28209.429</v>
      </c>
      <c r="J75" s="141">
        <v>32700.241999999998</v>
      </c>
      <c r="K75" s="141">
        <v>33845.966999999997</v>
      </c>
      <c r="L75" s="141">
        <v>38421.548999999999</v>
      </c>
      <c r="M75" s="141">
        <v>36578.675999999999</v>
      </c>
      <c r="N75" s="141">
        <v>41217.889000000003</v>
      </c>
      <c r="O75" s="141">
        <v>53051.313999999998</v>
      </c>
      <c r="P75" s="141">
        <v>52783.639000000003</v>
      </c>
      <c r="Q75" s="141">
        <v>60650.398999999998</v>
      </c>
      <c r="R75" s="141">
        <v>66507.937000000005</v>
      </c>
      <c r="S75" s="141">
        <v>67318.739000000001</v>
      </c>
      <c r="T75" s="141">
        <v>93548.956000000006</v>
      </c>
      <c r="U75" s="141">
        <v>78056.640132875618</v>
      </c>
      <c r="V75" s="141">
        <v>86132.081483035363</v>
      </c>
      <c r="W75" s="141">
        <v>89534.931019650219</v>
      </c>
      <c r="X75" s="131"/>
      <c r="Y75"/>
      <c r="Z75"/>
      <c r="AA75"/>
      <c r="AB75"/>
      <c r="AC75"/>
    </row>
    <row r="76" spans="1:29" ht="15" customHeight="1" x14ac:dyDescent="0.2">
      <c r="C76" s="145">
        <v>4240</v>
      </c>
      <c r="D76" s="137"/>
      <c r="E76" s="142" t="s">
        <v>82</v>
      </c>
      <c r="F76" s="157">
        <v>10086.864</v>
      </c>
      <c r="G76" s="157">
        <v>12248.938</v>
      </c>
      <c r="H76" s="157">
        <v>14921.403</v>
      </c>
      <c r="I76" s="157">
        <v>17326.45</v>
      </c>
      <c r="J76" s="157">
        <v>18638.159</v>
      </c>
      <c r="K76" s="157">
        <v>19838.084999999999</v>
      </c>
      <c r="L76" s="157">
        <v>20567.414000000001</v>
      </c>
      <c r="M76" s="157">
        <v>21151.655999999999</v>
      </c>
      <c r="N76" s="157">
        <v>23527.429</v>
      </c>
      <c r="O76" s="157">
        <v>25473.719000000001</v>
      </c>
      <c r="P76" s="157">
        <v>28700.078000000001</v>
      </c>
      <c r="Q76" s="157">
        <v>26169.444</v>
      </c>
      <c r="R76" s="157">
        <v>30313.367999999999</v>
      </c>
      <c r="S76" s="157">
        <v>44470.082000000002</v>
      </c>
      <c r="T76" s="157">
        <v>72653.383000000002</v>
      </c>
      <c r="U76" s="157">
        <v>47143.863781707732</v>
      </c>
      <c r="V76" s="157">
        <v>51861.386847325695</v>
      </c>
      <c r="W76" s="157">
        <v>57139.778987891208</v>
      </c>
      <c r="X76" s="131"/>
      <c r="Y76"/>
      <c r="Z76"/>
      <c r="AA76"/>
      <c r="AB76"/>
      <c r="AC76"/>
    </row>
    <row r="77" spans="1:29" ht="12.75" x14ac:dyDescent="0.2">
      <c r="B77" s="143"/>
      <c r="C77" s="143"/>
      <c r="D77" s="144" t="s">
        <v>57</v>
      </c>
      <c r="E77" s="80" t="s">
        <v>360</v>
      </c>
      <c r="F77" s="141">
        <v>10086.864</v>
      </c>
      <c r="G77" s="141">
        <v>12248.938</v>
      </c>
      <c r="H77" s="141">
        <v>14921.403</v>
      </c>
      <c r="I77" s="141">
        <v>17326.45</v>
      </c>
      <c r="J77" s="141">
        <v>18638.159</v>
      </c>
      <c r="K77" s="141">
        <v>19838.084999999999</v>
      </c>
      <c r="L77" s="141">
        <v>20567.414000000001</v>
      </c>
      <c r="M77" s="141">
        <v>21151.655999999999</v>
      </c>
      <c r="N77" s="141">
        <v>23527.429</v>
      </c>
      <c r="O77" s="141">
        <v>25473.719000000001</v>
      </c>
      <c r="P77" s="141">
        <v>28700.078000000001</v>
      </c>
      <c r="Q77" s="141">
        <v>26169.444</v>
      </c>
      <c r="R77" s="141">
        <v>30313.367999999999</v>
      </c>
      <c r="S77" s="141">
        <v>44470.082000000002</v>
      </c>
      <c r="T77" s="141">
        <v>72653.383000000002</v>
      </c>
      <c r="U77" s="141">
        <v>47143.863781707732</v>
      </c>
      <c r="V77" s="141">
        <v>51861.386847325695</v>
      </c>
      <c r="W77" s="141">
        <v>57139.778987891208</v>
      </c>
      <c r="X77" s="131"/>
      <c r="Y77"/>
      <c r="Z77"/>
      <c r="AA77"/>
      <c r="AB77"/>
      <c r="AC77"/>
    </row>
    <row r="78" spans="1:29" ht="15" customHeight="1" x14ac:dyDescent="0.2">
      <c r="C78" s="145">
        <v>4250</v>
      </c>
      <c r="D78" s="137"/>
      <c r="E78" s="142" t="s">
        <v>83</v>
      </c>
      <c r="F78" s="158">
        <v>1924.8249156903801</v>
      </c>
      <c r="G78" s="158">
        <v>1994.4022920592099</v>
      </c>
      <c r="H78" s="158">
        <v>2304.6140564807301</v>
      </c>
      <c r="I78" s="158">
        <v>2299.6868334035898</v>
      </c>
      <c r="J78" s="158">
        <v>2401.9188924707601</v>
      </c>
      <c r="K78" s="158">
        <v>2805.5850211571801</v>
      </c>
      <c r="L78" s="158">
        <v>3212.13478441079</v>
      </c>
      <c r="M78" s="158">
        <v>3319.5827626287801</v>
      </c>
      <c r="N78" s="158">
        <v>3704.2522010637499</v>
      </c>
      <c r="O78" s="158">
        <v>3744.56397029859</v>
      </c>
      <c r="P78" s="158">
        <v>4083.4218645892402</v>
      </c>
      <c r="Q78" s="158">
        <v>5116.9129837091596</v>
      </c>
      <c r="R78" s="158">
        <v>5688.3169903202397</v>
      </c>
      <c r="S78" s="158">
        <v>5692.1766236327603</v>
      </c>
      <c r="T78" s="158">
        <v>5718.45378188</v>
      </c>
      <c r="U78" s="158">
        <v>5209.79816295</v>
      </c>
      <c r="V78" s="158">
        <v>5207.8609350400002</v>
      </c>
      <c r="W78" s="158">
        <v>5558.9394508699997</v>
      </c>
      <c r="X78" s="131"/>
      <c r="Y78"/>
      <c r="Z78"/>
      <c r="AA78"/>
      <c r="AB78"/>
      <c r="AC78"/>
    </row>
    <row r="79" spans="1:29" ht="12.75" x14ac:dyDescent="0.2">
      <c r="B79" s="143"/>
      <c r="C79" s="143"/>
      <c r="D79" s="144" t="s">
        <v>58</v>
      </c>
      <c r="E79" s="80" t="s">
        <v>361</v>
      </c>
      <c r="F79" s="141">
        <v>1924.8249156903801</v>
      </c>
      <c r="G79" s="141">
        <v>1994.4022920592099</v>
      </c>
      <c r="H79" s="141">
        <v>2304.6140564807301</v>
      </c>
      <c r="I79" s="141">
        <v>2299.6868334035898</v>
      </c>
      <c r="J79" s="141">
        <v>2401.9188924707601</v>
      </c>
      <c r="K79" s="141">
        <v>2805.5850211571801</v>
      </c>
      <c r="L79" s="141">
        <v>3212.13478441079</v>
      </c>
      <c r="M79" s="141">
        <v>3319.5827626287801</v>
      </c>
      <c r="N79" s="141">
        <v>3704.2522010637499</v>
      </c>
      <c r="O79" s="141">
        <v>3744.56397029859</v>
      </c>
      <c r="P79" s="141">
        <v>4083.4218645892402</v>
      </c>
      <c r="Q79" s="141">
        <v>5116.9129837091596</v>
      </c>
      <c r="R79" s="141">
        <v>5688.3169903202397</v>
      </c>
      <c r="S79" s="141">
        <v>5692.1766236327603</v>
      </c>
      <c r="T79" s="141">
        <v>5718.45378188</v>
      </c>
      <c r="U79" s="141">
        <v>5209.79816295</v>
      </c>
      <c r="V79" s="141">
        <v>5207.8609350400002</v>
      </c>
      <c r="W79" s="141">
        <v>5558.9394508699997</v>
      </c>
      <c r="X79" s="131"/>
      <c r="Y79"/>
      <c r="Z79"/>
      <c r="AA79"/>
      <c r="AB79"/>
      <c r="AC79"/>
    </row>
    <row r="80" spans="1:29" s="132" customFormat="1" ht="16.5" customHeight="1" x14ac:dyDescent="0.2">
      <c r="C80" s="129">
        <v>4300</v>
      </c>
      <c r="D80" s="128"/>
      <c r="E80" s="54" t="s">
        <v>90</v>
      </c>
      <c r="F80" s="157">
        <v>7956.6523940700008</v>
      </c>
      <c r="G80" s="157">
        <v>8130.6350790300003</v>
      </c>
      <c r="H80" s="157">
        <v>9216.9809103400003</v>
      </c>
      <c r="I80" s="157">
        <v>8942.6940941199991</v>
      </c>
      <c r="J80" s="157">
        <v>9859.60119786</v>
      </c>
      <c r="K80" s="157">
        <v>12217.928503289999</v>
      </c>
      <c r="L80" s="157">
        <v>17103.997250149998</v>
      </c>
      <c r="M80" s="157">
        <v>15904.489361829703</v>
      </c>
      <c r="N80" s="157">
        <v>21118.967165501323</v>
      </c>
      <c r="O80" s="157">
        <v>26762.650835732926</v>
      </c>
      <c r="P80" s="157">
        <v>31088.400171739999</v>
      </c>
      <c r="Q80" s="157">
        <v>36973.799654809998</v>
      </c>
      <c r="R80" s="157">
        <v>36773.719680779999</v>
      </c>
      <c r="S80" s="157">
        <v>38969.359133269994</v>
      </c>
      <c r="T80" s="157">
        <v>31447.614282120001</v>
      </c>
      <c r="U80" s="157">
        <v>32350.158855549998</v>
      </c>
      <c r="V80" s="157">
        <v>40704.096041889999</v>
      </c>
      <c r="W80" s="157">
        <v>42932.793020129997</v>
      </c>
      <c r="X80" s="131"/>
      <c r="Y80"/>
      <c r="Z80"/>
      <c r="AA80"/>
      <c r="AB80"/>
      <c r="AC80"/>
    </row>
    <row r="81" spans="2:29" s="132" customFormat="1" ht="12.75" x14ac:dyDescent="0.2">
      <c r="B81" s="148"/>
      <c r="C81" s="148"/>
      <c r="D81" s="149" t="s">
        <v>65</v>
      </c>
      <c r="E81" s="80" t="s">
        <v>362</v>
      </c>
      <c r="F81" s="141">
        <v>7881.9387022600004</v>
      </c>
      <c r="G81" s="141">
        <v>8084.2351869499998</v>
      </c>
      <c r="H81" s="141">
        <v>9146.8384577899997</v>
      </c>
      <c r="I81" s="141">
        <v>8894.71212586</v>
      </c>
      <c r="J81" s="141">
        <v>9817.2369053000002</v>
      </c>
      <c r="K81" s="141">
        <v>12157.076452249999</v>
      </c>
      <c r="L81" s="141">
        <v>17069.175879689999</v>
      </c>
      <c r="M81" s="141">
        <v>15838.597790007499</v>
      </c>
      <c r="N81" s="141">
        <v>21071.929015881102</v>
      </c>
      <c r="O81" s="141">
        <v>26711.4605199252</v>
      </c>
      <c r="P81" s="141">
        <v>30998.336458739999</v>
      </c>
      <c r="Q81" s="141">
        <v>36829.418132059996</v>
      </c>
      <c r="R81" s="141">
        <v>36611.54467286</v>
      </c>
      <c r="S81" s="141">
        <v>38870.019038159997</v>
      </c>
      <c r="T81" s="141">
        <v>31308.34529786</v>
      </c>
      <c r="U81" s="141">
        <v>32284.34971454</v>
      </c>
      <c r="V81" s="141">
        <v>40575.298790879999</v>
      </c>
      <c r="W81" s="141">
        <v>42841.871125459998</v>
      </c>
      <c r="X81" s="131"/>
      <c r="Y81"/>
      <c r="Z81"/>
      <c r="AA81"/>
      <c r="AB81"/>
      <c r="AC81"/>
    </row>
    <row r="82" spans="2:29" s="132" customFormat="1" ht="12.75" x14ac:dyDescent="0.2">
      <c r="B82" s="148"/>
      <c r="C82" s="148"/>
      <c r="D82" s="149" t="s">
        <v>66</v>
      </c>
      <c r="E82" s="80" t="s">
        <v>363</v>
      </c>
      <c r="F82" s="141">
        <v>74.71369181</v>
      </c>
      <c r="G82" s="141">
        <v>46.399892080000001</v>
      </c>
      <c r="H82" s="141">
        <v>70.142452550000002</v>
      </c>
      <c r="I82" s="141">
        <v>47.981968260000002</v>
      </c>
      <c r="J82" s="141">
        <v>42.364292560000003</v>
      </c>
      <c r="K82" s="141">
        <v>60.852051039999999</v>
      </c>
      <c r="L82" s="141">
        <v>34.821370459999997</v>
      </c>
      <c r="M82" s="141">
        <v>65.891571822202494</v>
      </c>
      <c r="N82" s="141">
        <v>47.038149620219301</v>
      </c>
      <c r="O82" s="141">
        <v>51.190315807724197</v>
      </c>
      <c r="P82" s="141">
        <v>90.063713000000007</v>
      </c>
      <c r="Q82" s="141">
        <v>144.38152274999999</v>
      </c>
      <c r="R82" s="141">
        <v>162.17500792000001</v>
      </c>
      <c r="S82" s="141">
        <v>99.340095109999993</v>
      </c>
      <c r="T82" s="141">
        <v>139.26898426</v>
      </c>
      <c r="U82" s="141">
        <v>65.809141010000005</v>
      </c>
      <c r="V82" s="141">
        <v>128.79725101</v>
      </c>
      <c r="W82" s="141">
        <v>90.92189467</v>
      </c>
      <c r="X82" s="131"/>
      <c r="Y82"/>
      <c r="Z82"/>
      <c r="AA82"/>
      <c r="AB82"/>
      <c r="AC82"/>
    </row>
    <row r="83" spans="2:29" ht="12.75" x14ac:dyDescent="0.2">
      <c r="B83" s="143"/>
      <c r="C83" s="129">
        <v>4400</v>
      </c>
      <c r="D83" s="144"/>
      <c r="E83" s="54" t="s">
        <v>102</v>
      </c>
      <c r="F83" s="159">
        <v>9521.2756331106029</v>
      </c>
      <c r="G83" s="159">
        <v>12310.116578046829</v>
      </c>
      <c r="H83" s="159">
        <v>14871.70419514929</v>
      </c>
      <c r="I83" s="159">
        <v>17095.681295367263</v>
      </c>
      <c r="J83" s="159">
        <v>19308.156319069458</v>
      </c>
      <c r="K83" s="159">
        <v>21143.479162439187</v>
      </c>
      <c r="L83" s="159">
        <v>24301.207499565622</v>
      </c>
      <c r="M83" s="159">
        <v>27080.861312910791</v>
      </c>
      <c r="N83" s="159">
        <v>30679.17192985455</v>
      </c>
      <c r="O83" s="159">
        <v>35238.431653143482</v>
      </c>
      <c r="P83" s="159">
        <v>38556.849129696566</v>
      </c>
      <c r="Q83" s="159">
        <v>41863.970675209261</v>
      </c>
      <c r="R83" s="159">
        <v>44608.012830679225</v>
      </c>
      <c r="S83" s="159">
        <v>48924.373983048739</v>
      </c>
      <c r="T83" s="159">
        <v>55235.464678743825</v>
      </c>
      <c r="U83" s="159">
        <v>57976.29848517698</v>
      </c>
      <c r="V83" s="159">
        <v>57172.074296160703</v>
      </c>
      <c r="W83" s="159">
        <v>54464.037476955302</v>
      </c>
      <c r="X83" s="131"/>
      <c r="Y83"/>
      <c r="Z83"/>
      <c r="AA83"/>
      <c r="AB83"/>
      <c r="AC83"/>
    </row>
    <row r="84" spans="2:29" ht="12.75" x14ac:dyDescent="0.2">
      <c r="B84" s="143"/>
      <c r="C84" s="143"/>
      <c r="D84" s="149" t="s">
        <v>99</v>
      </c>
      <c r="E84" s="80" t="s">
        <v>25</v>
      </c>
      <c r="F84" s="141">
        <v>1532.54086198</v>
      </c>
      <c r="G84" s="141">
        <v>1792.2465098</v>
      </c>
      <c r="H84" s="141">
        <v>2266.0876051599998</v>
      </c>
      <c r="I84" s="141">
        <v>2874.7208716099999</v>
      </c>
      <c r="J84" s="141">
        <v>3254.9200626299998</v>
      </c>
      <c r="K84" s="141">
        <v>3517.4368193199998</v>
      </c>
      <c r="L84" s="141">
        <v>4157.7645719900001</v>
      </c>
      <c r="M84" s="141">
        <v>4150.6282351199998</v>
      </c>
      <c r="N84" s="141">
        <v>5068.2935780999996</v>
      </c>
      <c r="O84" s="141">
        <v>5833.4185935699998</v>
      </c>
      <c r="P84" s="141">
        <v>5265.5039252300003</v>
      </c>
      <c r="Q84" s="141">
        <v>5110.0784575799998</v>
      </c>
      <c r="R84" s="141">
        <v>4989.0948035800002</v>
      </c>
      <c r="S84" s="141">
        <v>5314.5956677900003</v>
      </c>
      <c r="T84" s="141">
        <v>6952.8978263500003</v>
      </c>
      <c r="U84" s="141">
        <v>6401.1659018599994</v>
      </c>
      <c r="V84" s="141">
        <v>7651.8040985300013</v>
      </c>
      <c r="W84" s="141">
        <v>6611.4719778199997</v>
      </c>
      <c r="X84" s="131"/>
      <c r="Y84"/>
      <c r="Z84"/>
      <c r="AA84"/>
      <c r="AB84"/>
      <c r="AC84"/>
    </row>
    <row r="85" spans="2:29" ht="12.75" x14ac:dyDescent="0.2">
      <c r="B85" s="143"/>
      <c r="C85" s="143"/>
      <c r="D85" s="149" t="s">
        <v>100</v>
      </c>
      <c r="E85" s="80" t="s">
        <v>26</v>
      </c>
      <c r="F85" s="141">
        <v>5003.5942595023926</v>
      </c>
      <c r="G85" s="141">
        <v>6620.1131304274604</v>
      </c>
      <c r="H85" s="141">
        <v>7653.9833615809384</v>
      </c>
      <c r="I85" s="141">
        <v>8901.8039843743445</v>
      </c>
      <c r="J85" s="141">
        <v>10310.16059154086</v>
      </c>
      <c r="K85" s="141">
        <v>11416.09232071013</v>
      </c>
      <c r="L85" s="141">
        <v>13435.687290004071</v>
      </c>
      <c r="M85" s="141">
        <v>15359.449481504651</v>
      </c>
      <c r="N85" s="141">
        <v>17038.38020409827</v>
      </c>
      <c r="O85" s="141">
        <v>19743.208209315555</v>
      </c>
      <c r="P85" s="141">
        <v>22849.906430943822</v>
      </c>
      <c r="Q85" s="141">
        <v>25739.942482225266</v>
      </c>
      <c r="R85" s="141">
        <v>27290.621848929924</v>
      </c>
      <c r="S85" s="141">
        <v>28982.804055565739</v>
      </c>
      <c r="T85" s="141">
        <v>31691.78446577182</v>
      </c>
      <c r="U85" s="141">
        <v>34288.484109333884</v>
      </c>
      <c r="V85" s="141">
        <v>27496.864391480001</v>
      </c>
      <c r="W85" s="141">
        <v>26145.473602988</v>
      </c>
      <c r="X85" s="131"/>
      <c r="Y85"/>
      <c r="Z85"/>
      <c r="AA85"/>
      <c r="AB85"/>
      <c r="AC85"/>
    </row>
    <row r="86" spans="2:29" ht="12.75" x14ac:dyDescent="0.2">
      <c r="B86" s="143"/>
      <c r="C86" s="143"/>
      <c r="D86" s="149" t="s">
        <v>101</v>
      </c>
      <c r="E86" s="80" t="s">
        <v>27</v>
      </c>
      <c r="F86" s="141">
        <v>2985.1405116282099</v>
      </c>
      <c r="G86" s="141">
        <v>3897.7569378193703</v>
      </c>
      <c r="H86" s="141">
        <v>4951.633228408351</v>
      </c>
      <c r="I86" s="141">
        <v>5319.1564393829203</v>
      </c>
      <c r="J86" s="141">
        <v>5743.0756648985998</v>
      </c>
      <c r="K86" s="141">
        <v>6209.9500224090598</v>
      </c>
      <c r="L86" s="141">
        <v>6707.7556375715503</v>
      </c>
      <c r="M86" s="141">
        <v>7570.78359628614</v>
      </c>
      <c r="N86" s="141">
        <v>8572.4981476562807</v>
      </c>
      <c r="O86" s="141">
        <v>9661.8048502579277</v>
      </c>
      <c r="P86" s="141">
        <v>10441.438773522741</v>
      </c>
      <c r="Q86" s="141">
        <v>11013.949735404</v>
      </c>
      <c r="R86" s="141">
        <v>12328.296178169301</v>
      </c>
      <c r="S86" s="141">
        <v>14626.974259692999</v>
      </c>
      <c r="T86" s="141">
        <v>16590.782386622002</v>
      </c>
      <c r="U86" s="141">
        <v>17286.648473983099</v>
      </c>
      <c r="V86" s="141">
        <v>22023.405806150702</v>
      </c>
      <c r="W86" s="141">
        <v>21707.0918961473</v>
      </c>
      <c r="X86" s="131"/>
      <c r="Y86"/>
      <c r="Z86"/>
      <c r="AA86"/>
      <c r="AB86"/>
      <c r="AC86"/>
    </row>
    <row r="87" spans="2:29" ht="12.75" x14ac:dyDescent="0.2">
      <c r="B87" s="143"/>
      <c r="C87" s="129">
        <v>4500</v>
      </c>
      <c r="D87" s="144"/>
      <c r="E87" s="54" t="s">
        <v>217</v>
      </c>
      <c r="F87" s="159">
        <v>302.13321427</v>
      </c>
      <c r="G87" s="159">
        <v>355.35825332000002</v>
      </c>
      <c r="H87" s="159">
        <v>457.52236376000002</v>
      </c>
      <c r="I87" s="159">
        <v>384.74630051000003</v>
      </c>
      <c r="J87" s="159">
        <v>497.65562863999997</v>
      </c>
      <c r="K87" s="159">
        <v>589.90910167000004</v>
      </c>
      <c r="L87" s="159">
        <v>657.40778267999997</v>
      </c>
      <c r="M87" s="159">
        <v>655.86647676999996</v>
      </c>
      <c r="N87" s="159">
        <v>740.85728537</v>
      </c>
      <c r="O87" s="159">
        <v>853.25262901999997</v>
      </c>
      <c r="P87" s="159">
        <v>4069.9663203299997</v>
      </c>
      <c r="Q87" s="159">
        <v>12279.34800477</v>
      </c>
      <c r="R87" s="159">
        <v>19723.142295279999</v>
      </c>
      <c r="S87" s="159">
        <v>19447.665455859998</v>
      </c>
      <c r="T87" s="159">
        <v>16506.698030760002</v>
      </c>
      <c r="U87" s="159">
        <v>19861.394166230002</v>
      </c>
      <c r="V87" s="159">
        <v>15179.996638010001</v>
      </c>
      <c r="W87" s="159">
        <v>11748.628432079999</v>
      </c>
      <c r="X87" s="131"/>
      <c r="Y87"/>
      <c r="Z87"/>
      <c r="AA87"/>
      <c r="AB87"/>
      <c r="AC87"/>
    </row>
    <row r="88" spans="2:29" ht="12.75" x14ac:dyDescent="0.2">
      <c r="B88" s="143"/>
      <c r="C88" s="160"/>
      <c r="D88" s="144" t="s">
        <v>219</v>
      </c>
      <c r="E88" s="80" t="s">
        <v>364</v>
      </c>
      <c r="F88" s="141">
        <v>0</v>
      </c>
      <c r="G88" s="141">
        <v>0</v>
      </c>
      <c r="H88" s="141">
        <v>0</v>
      </c>
      <c r="I88" s="141">
        <v>0</v>
      </c>
      <c r="J88" s="141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1.485153E-2</v>
      </c>
      <c r="P88" s="141">
        <v>3107.9497121899999</v>
      </c>
      <c r="Q88" s="141">
        <v>11197.33493666</v>
      </c>
      <c r="R88" s="141">
        <v>18531.191120799998</v>
      </c>
      <c r="S88" s="141">
        <v>18196.7321605</v>
      </c>
      <c r="T88" s="141">
        <v>15210.656000000001</v>
      </c>
      <c r="U88" s="141">
        <v>18531.447768530001</v>
      </c>
      <c r="V88" s="141">
        <v>13986.37949368</v>
      </c>
      <c r="W88" s="141">
        <v>11301.747896929999</v>
      </c>
      <c r="X88" s="131"/>
      <c r="Y88"/>
      <c r="Z88"/>
      <c r="AA88"/>
      <c r="AB88"/>
      <c r="AC88"/>
    </row>
    <row r="89" spans="2:29" ht="12.75" x14ac:dyDescent="0.2">
      <c r="B89" s="143"/>
      <c r="C89" s="160"/>
      <c r="D89" s="144" t="s">
        <v>220</v>
      </c>
      <c r="E89" s="80" t="s">
        <v>365</v>
      </c>
      <c r="F89" s="141">
        <v>302.13321427</v>
      </c>
      <c r="G89" s="141">
        <v>355.35825332000002</v>
      </c>
      <c r="H89" s="141">
        <v>457.52236376000002</v>
      </c>
      <c r="I89" s="141">
        <v>384.74630051000003</v>
      </c>
      <c r="J89" s="141">
        <v>497.65562863999997</v>
      </c>
      <c r="K89" s="141">
        <v>589.90910167000004</v>
      </c>
      <c r="L89" s="141">
        <v>657.40778267999997</v>
      </c>
      <c r="M89" s="141">
        <v>655.86647676999996</v>
      </c>
      <c r="N89" s="141">
        <v>740.85728537</v>
      </c>
      <c r="O89" s="141">
        <v>853.23777748999998</v>
      </c>
      <c r="P89" s="141">
        <v>962.01660814000002</v>
      </c>
      <c r="Q89" s="141">
        <v>1082.0130681099999</v>
      </c>
      <c r="R89" s="141">
        <v>1191.95117448</v>
      </c>
      <c r="S89" s="141">
        <v>1250.9332953600001</v>
      </c>
      <c r="T89" s="141">
        <v>1296.04203076</v>
      </c>
      <c r="U89" s="141">
        <v>1329.9463977</v>
      </c>
      <c r="V89" s="141">
        <v>1193.61714433</v>
      </c>
      <c r="W89" s="141">
        <v>446.88053515000001</v>
      </c>
      <c r="X89" s="131"/>
      <c r="Y89"/>
      <c r="Z89"/>
      <c r="AA89"/>
      <c r="AB89"/>
      <c r="AC89"/>
    </row>
    <row r="90" spans="2:29" ht="12.75" x14ac:dyDescent="0.2">
      <c r="B90" s="143"/>
      <c r="C90" s="129">
        <v>4600</v>
      </c>
      <c r="E90" s="161" t="s">
        <v>218</v>
      </c>
      <c r="F90" s="162">
        <v>2622.1069017599993</v>
      </c>
      <c r="G90" s="162">
        <v>2930.7083674599999</v>
      </c>
      <c r="H90" s="162">
        <v>3533.5549577599991</v>
      </c>
      <c r="I90" s="162">
        <v>3814.1522055100004</v>
      </c>
      <c r="J90" s="162">
        <v>4303.3625416899995</v>
      </c>
      <c r="K90" s="162">
        <v>5985.08960174</v>
      </c>
      <c r="L90" s="162">
        <v>7293.0895346600009</v>
      </c>
      <c r="M90" s="162">
        <v>7650.0703740299996</v>
      </c>
      <c r="N90" s="162">
        <v>8556.2206650799981</v>
      </c>
      <c r="O90" s="162">
        <v>9863.0898100899994</v>
      </c>
      <c r="P90" s="162">
        <v>12090.015046500001</v>
      </c>
      <c r="Q90" s="162">
        <v>13347.095550550001</v>
      </c>
      <c r="R90" s="162">
        <v>14164.082738119998</v>
      </c>
      <c r="S90" s="162">
        <v>14515.028249579998</v>
      </c>
      <c r="T90" s="162">
        <v>14040.064125439998</v>
      </c>
      <c r="U90" s="162">
        <v>13330.051912200001</v>
      </c>
      <c r="V90" s="162">
        <v>16027.33281192</v>
      </c>
      <c r="W90" s="162">
        <v>13476.212326729999</v>
      </c>
      <c r="X90" s="131"/>
      <c r="Y90"/>
      <c r="Z90"/>
      <c r="AA90"/>
      <c r="AB90"/>
      <c r="AC90"/>
    </row>
    <row r="91" spans="2:29" ht="12.75" x14ac:dyDescent="0.2">
      <c r="D91" s="144" t="s">
        <v>221</v>
      </c>
      <c r="E91" s="80" t="s">
        <v>366</v>
      </c>
      <c r="F91" s="141">
        <v>694.35106655000004</v>
      </c>
      <c r="G91" s="141">
        <v>772.03171908000002</v>
      </c>
      <c r="H91" s="141">
        <v>799.06693116999998</v>
      </c>
      <c r="I91" s="141">
        <v>994.58098998000003</v>
      </c>
      <c r="J91" s="141">
        <v>1450.3115641500001</v>
      </c>
      <c r="K91" s="141">
        <v>1895.7124524400001</v>
      </c>
      <c r="L91" s="141">
        <v>2306.8245796599999</v>
      </c>
      <c r="M91" s="141">
        <v>2596.5941524199998</v>
      </c>
      <c r="N91" s="141">
        <v>2830.4272911899998</v>
      </c>
      <c r="O91" s="141">
        <v>3268.8632685100001</v>
      </c>
      <c r="P91" s="141">
        <v>3518.1787408099999</v>
      </c>
      <c r="Q91" s="141">
        <v>3987.89484855</v>
      </c>
      <c r="R91" s="141">
        <v>3968.8985517400001</v>
      </c>
      <c r="S91" s="141">
        <v>4241.7013404400004</v>
      </c>
      <c r="T91" s="141">
        <v>4242.8251201399999</v>
      </c>
      <c r="U91" s="141">
        <v>3301.5177873600001</v>
      </c>
      <c r="V91" s="141">
        <v>2312.2301149199998</v>
      </c>
      <c r="W91" s="141">
        <v>1027.2310500900001</v>
      </c>
      <c r="X91" s="131"/>
      <c r="Y91"/>
      <c r="Z91"/>
      <c r="AA91"/>
      <c r="AB91"/>
      <c r="AC91"/>
    </row>
    <row r="92" spans="2:29" ht="12.75" x14ac:dyDescent="0.2">
      <c r="B92" s="143"/>
      <c r="C92" s="160"/>
      <c r="D92" s="144" t="s">
        <v>222</v>
      </c>
      <c r="E92" s="80" t="s">
        <v>367</v>
      </c>
      <c r="F92" s="141">
        <v>654.69486257999995</v>
      </c>
      <c r="G92" s="141">
        <v>689.18425116000003</v>
      </c>
      <c r="H92" s="141">
        <v>1075.64026203</v>
      </c>
      <c r="I92" s="141">
        <v>983.58108644000004</v>
      </c>
      <c r="J92" s="141">
        <v>910.48721172</v>
      </c>
      <c r="K92" s="141">
        <v>1380.92668899</v>
      </c>
      <c r="L92" s="141">
        <v>2305.04206415</v>
      </c>
      <c r="M92" s="141">
        <v>1511.4738356</v>
      </c>
      <c r="N92" s="141">
        <v>2348.8514229000002</v>
      </c>
      <c r="O92" s="141">
        <v>2456.5643169999998</v>
      </c>
      <c r="P92" s="141">
        <v>2883.1382656400001</v>
      </c>
      <c r="Q92" s="141">
        <v>3366.9063731900001</v>
      </c>
      <c r="R92" s="141">
        <v>3203.5414741599998</v>
      </c>
      <c r="S92" s="141">
        <v>3004.8334032299999</v>
      </c>
      <c r="T92" s="141">
        <v>2741.2885122500002</v>
      </c>
      <c r="U92" s="141">
        <v>2861.9556017199998</v>
      </c>
      <c r="V92" s="141">
        <v>3721.55728503</v>
      </c>
      <c r="W92" s="141">
        <v>3230.7710276399998</v>
      </c>
      <c r="X92" s="131"/>
      <c r="Y92"/>
      <c r="Z92"/>
      <c r="AA92"/>
      <c r="AB92"/>
      <c r="AC92"/>
    </row>
    <row r="93" spans="2:29" ht="12.75" x14ac:dyDescent="0.2">
      <c r="B93" s="143"/>
      <c r="C93" s="160"/>
      <c r="D93" s="144" t="s">
        <v>223</v>
      </c>
      <c r="E93" s="80" t="s">
        <v>368</v>
      </c>
      <c r="F93" s="141">
        <v>295.24833885999999</v>
      </c>
      <c r="G93" s="141">
        <v>479.01895205</v>
      </c>
      <c r="H93" s="141">
        <v>544.91254608999998</v>
      </c>
      <c r="I93" s="141">
        <v>633.19211763999999</v>
      </c>
      <c r="J93" s="141">
        <v>662.70605064999995</v>
      </c>
      <c r="K93" s="141">
        <v>804.86389092000002</v>
      </c>
      <c r="L93" s="141">
        <v>916.91753657000004</v>
      </c>
      <c r="M93" s="141">
        <v>1147.22235353</v>
      </c>
      <c r="N93" s="141">
        <v>1211.6418701299999</v>
      </c>
      <c r="O93" s="141">
        <v>1507.3921099300001</v>
      </c>
      <c r="P93" s="141">
        <v>1979.0601266900001</v>
      </c>
      <c r="Q93" s="141">
        <v>2233.1651418400002</v>
      </c>
      <c r="R93" s="141">
        <v>2498.7413802299998</v>
      </c>
      <c r="S93" s="141">
        <v>2983.4264766800002</v>
      </c>
      <c r="T93" s="141">
        <v>2939.9487688000004</v>
      </c>
      <c r="U93" s="141">
        <v>3011.1797351300002</v>
      </c>
      <c r="V93" s="141">
        <v>4096.9853441599998</v>
      </c>
      <c r="W93" s="141">
        <v>5127.1525885299998</v>
      </c>
      <c r="X93" s="131"/>
      <c r="Y93"/>
      <c r="Z93"/>
      <c r="AA93"/>
      <c r="AB93"/>
      <c r="AC93"/>
    </row>
    <row r="94" spans="2:29" ht="12.75" x14ac:dyDescent="0.2">
      <c r="B94" s="143"/>
      <c r="C94" s="160"/>
      <c r="D94" s="144" t="s">
        <v>224</v>
      </c>
      <c r="E94" s="80" t="s">
        <v>131</v>
      </c>
      <c r="F94" s="141">
        <v>602.41695250999999</v>
      </c>
      <c r="G94" s="141">
        <v>644.75100412999996</v>
      </c>
      <c r="H94" s="141">
        <v>730.57016240999997</v>
      </c>
      <c r="I94" s="141">
        <v>795.17703260999997</v>
      </c>
      <c r="J94" s="141">
        <v>804.32159760000002</v>
      </c>
      <c r="K94" s="141">
        <v>935.27533190999998</v>
      </c>
      <c r="L94" s="141">
        <v>1065.33710408</v>
      </c>
      <c r="M94" s="141">
        <v>1094.2940004</v>
      </c>
      <c r="N94" s="141">
        <v>1185.59142563</v>
      </c>
      <c r="O94" s="141">
        <v>1394.6876465299999</v>
      </c>
      <c r="P94" s="141">
        <v>1520.1832326900001</v>
      </c>
      <c r="Q94" s="141">
        <v>1556.5339621799999</v>
      </c>
      <c r="R94" s="141">
        <v>1628.1412451199999</v>
      </c>
      <c r="S94" s="141">
        <v>1656.7936365</v>
      </c>
      <c r="T94" s="141">
        <v>1607.8320642399999</v>
      </c>
      <c r="U94" s="141">
        <v>1610.2162173199999</v>
      </c>
      <c r="V94" s="141">
        <v>1440.3195824100001</v>
      </c>
      <c r="W94" s="141">
        <v>1392.2553189300002</v>
      </c>
      <c r="X94" s="131"/>
      <c r="Y94"/>
      <c r="Z94"/>
      <c r="AA94"/>
      <c r="AB94"/>
      <c r="AC94"/>
    </row>
    <row r="95" spans="2:29" ht="12.75" x14ac:dyDescent="0.2">
      <c r="B95" s="143"/>
      <c r="C95" s="160"/>
      <c r="D95" s="144" t="s">
        <v>225</v>
      </c>
      <c r="E95" s="80" t="s">
        <v>369</v>
      </c>
      <c r="F95" s="141">
        <v>189.71708912</v>
      </c>
      <c r="G95" s="141">
        <v>178.22750282000001</v>
      </c>
      <c r="H95" s="141">
        <v>198.84370622</v>
      </c>
      <c r="I95" s="141">
        <v>200.78233273999999</v>
      </c>
      <c r="J95" s="141">
        <v>258.62698148999999</v>
      </c>
      <c r="K95" s="141">
        <v>722.73681784999997</v>
      </c>
      <c r="L95" s="141">
        <v>419.00629748</v>
      </c>
      <c r="M95" s="141">
        <v>967.91086112999994</v>
      </c>
      <c r="N95" s="141">
        <v>655.57256282000003</v>
      </c>
      <c r="O95" s="141">
        <v>825.57304076000003</v>
      </c>
      <c r="P95" s="141">
        <v>893.31957110999997</v>
      </c>
      <c r="Q95" s="141">
        <v>749.21423185000003</v>
      </c>
      <c r="R95" s="141">
        <v>813.44545863999997</v>
      </c>
      <c r="S95" s="141">
        <v>890.35094188999994</v>
      </c>
      <c r="T95" s="141">
        <v>826.34286301999998</v>
      </c>
      <c r="U95" s="141">
        <v>921.99638023</v>
      </c>
      <c r="V95" s="141">
        <v>1038.1277933199999</v>
      </c>
      <c r="W95" s="141">
        <v>1066.5672542499999</v>
      </c>
      <c r="X95" s="131"/>
      <c r="Y95"/>
      <c r="Z95"/>
      <c r="AA95"/>
      <c r="AB95"/>
      <c r="AC95"/>
    </row>
    <row r="96" spans="2:29" ht="12.75" x14ac:dyDescent="0.2">
      <c r="B96" s="143"/>
      <c r="C96" s="160"/>
      <c r="D96" s="144" t="s">
        <v>226</v>
      </c>
      <c r="E96" s="80" t="s">
        <v>370</v>
      </c>
      <c r="F96" s="141">
        <v>72.85366286</v>
      </c>
      <c r="G96" s="141">
        <v>88.37534891</v>
      </c>
      <c r="H96" s="141">
        <v>81.89033766</v>
      </c>
      <c r="I96" s="141">
        <v>98.057346640000006</v>
      </c>
      <c r="J96" s="141">
        <v>110.52089376000001</v>
      </c>
      <c r="K96" s="141">
        <v>125.44150082</v>
      </c>
      <c r="L96" s="141">
        <v>139.85224052999999</v>
      </c>
      <c r="M96" s="141">
        <v>149.44133858999999</v>
      </c>
      <c r="N96" s="141">
        <v>165.96392918999999</v>
      </c>
      <c r="O96" s="141">
        <v>191.34271942000001</v>
      </c>
      <c r="P96" s="141">
        <v>215.12049336000001</v>
      </c>
      <c r="Q96" s="141">
        <v>205.99005362</v>
      </c>
      <c r="R96" s="141">
        <v>184.75730075000001</v>
      </c>
      <c r="S96" s="141">
        <v>158.23983594000001</v>
      </c>
      <c r="T96" s="141">
        <v>106.11714130999999</v>
      </c>
      <c r="U96" s="141">
        <v>123.86975259</v>
      </c>
      <c r="V96" s="141">
        <v>115.51681504</v>
      </c>
      <c r="W96" s="141">
        <v>81.324717519999993</v>
      </c>
      <c r="X96" s="131"/>
      <c r="Y96"/>
      <c r="Z96"/>
      <c r="AA96"/>
      <c r="AB96"/>
      <c r="AC96"/>
    </row>
    <row r="97" spans="2:35" ht="12.75" x14ac:dyDescent="0.2">
      <c r="B97" s="143"/>
      <c r="C97" s="160"/>
      <c r="D97" s="144" t="s">
        <v>227</v>
      </c>
      <c r="E97" s="80" t="s">
        <v>371</v>
      </c>
      <c r="F97" s="141">
        <v>27.624211819999999</v>
      </c>
      <c r="G97" s="141">
        <v>56.736186799999999</v>
      </c>
      <c r="H97" s="141">
        <v>74.902610879999997</v>
      </c>
      <c r="I97" s="141">
        <v>70.611514769999999</v>
      </c>
      <c r="J97" s="141">
        <v>70.772174070000005</v>
      </c>
      <c r="K97" s="141">
        <v>80.123014429999998</v>
      </c>
      <c r="L97" s="141">
        <v>93.822637950000001</v>
      </c>
      <c r="M97" s="141">
        <v>84.172543989999994</v>
      </c>
      <c r="N97" s="141">
        <v>99.669208789999999</v>
      </c>
      <c r="O97" s="141">
        <v>158.27900721</v>
      </c>
      <c r="P97" s="141">
        <v>169.02717071999999</v>
      </c>
      <c r="Q97" s="141">
        <v>225.23217095999999</v>
      </c>
      <c r="R97" s="141">
        <v>261.65765517</v>
      </c>
      <c r="S97" s="141">
        <v>205.98998652</v>
      </c>
      <c r="T97" s="141">
        <v>200.35061129000002</v>
      </c>
      <c r="U97" s="141">
        <v>196.30908305000003</v>
      </c>
      <c r="V97" s="141">
        <v>182.19947818</v>
      </c>
      <c r="W97" s="141">
        <v>167.53249381999998</v>
      </c>
      <c r="X97" s="131"/>
      <c r="Y97"/>
      <c r="Z97"/>
      <c r="AA97"/>
      <c r="AB97"/>
      <c r="AC97"/>
    </row>
    <row r="98" spans="2:35" ht="12.75" x14ac:dyDescent="0.2">
      <c r="B98" s="143"/>
      <c r="C98" s="160"/>
      <c r="D98" s="144" t="s">
        <v>228</v>
      </c>
      <c r="E98" s="80" t="s">
        <v>372</v>
      </c>
      <c r="F98" s="141">
        <v>6.3121694399999999</v>
      </c>
      <c r="G98" s="141">
        <v>19.52383038</v>
      </c>
      <c r="H98" s="141">
        <v>26.993192180000001</v>
      </c>
      <c r="I98" s="141">
        <v>36.121456129999999</v>
      </c>
      <c r="J98" s="141">
        <v>34.584429749999998</v>
      </c>
      <c r="K98" s="141">
        <v>38.768620439999999</v>
      </c>
      <c r="L98" s="141">
        <v>44.730859019999997</v>
      </c>
      <c r="M98" s="141">
        <v>44.142549189999997</v>
      </c>
      <c r="N98" s="141">
        <v>49.257036749999997</v>
      </c>
      <c r="O98" s="141">
        <v>54.622575599999998</v>
      </c>
      <c r="P98" s="141">
        <v>906.71735043000001</v>
      </c>
      <c r="Q98" s="141">
        <v>1008.37022431</v>
      </c>
      <c r="R98" s="141">
        <v>980.76612954999996</v>
      </c>
      <c r="S98" s="141">
        <v>1061.8762515000001</v>
      </c>
      <c r="T98" s="141">
        <v>1224.9716362500001</v>
      </c>
      <c r="U98" s="141">
        <v>1133.3481563799999</v>
      </c>
      <c r="V98" s="141">
        <v>1084.13307267</v>
      </c>
      <c r="W98" s="141">
        <v>1061.3353174699998</v>
      </c>
      <c r="X98" s="131"/>
      <c r="Y98"/>
      <c r="Z98"/>
      <c r="AA98"/>
      <c r="AB98"/>
      <c r="AC98"/>
    </row>
    <row r="99" spans="2:35" ht="12.75" x14ac:dyDescent="0.2">
      <c r="B99" s="143"/>
      <c r="C99" s="160"/>
      <c r="D99" s="144" t="s">
        <v>229</v>
      </c>
      <c r="E99" s="80" t="s">
        <v>373</v>
      </c>
      <c r="F99" s="141">
        <v>77.975968719999997</v>
      </c>
      <c r="G99" s="141">
        <v>1.6282325799999999</v>
      </c>
      <c r="H99" s="141">
        <v>0.36161778999999999</v>
      </c>
      <c r="I99" s="141">
        <v>1.3501844000000001</v>
      </c>
      <c r="J99" s="141">
        <v>0.42901892000000003</v>
      </c>
      <c r="K99" s="141">
        <v>0.66673015999999996</v>
      </c>
      <c r="L99" s="141">
        <v>0.98911389000000005</v>
      </c>
      <c r="M99" s="141">
        <v>0.71718446999999996</v>
      </c>
      <c r="N99" s="141">
        <v>4.2719266899999999</v>
      </c>
      <c r="O99" s="141">
        <v>1.3025308200000001</v>
      </c>
      <c r="P99" s="141">
        <v>0.54429358999999999</v>
      </c>
      <c r="Q99" s="141">
        <v>5.4276877700000004</v>
      </c>
      <c r="R99" s="141">
        <v>3.3569929999999998E-2</v>
      </c>
      <c r="S99" s="141">
        <v>3.2435659999999998E-2</v>
      </c>
      <c r="T99" s="141">
        <v>2.2871530000000001E-2</v>
      </c>
      <c r="U99" s="141">
        <v>11.611953489999999</v>
      </c>
      <c r="V99" s="141">
        <v>0.1232444</v>
      </c>
      <c r="W99" s="141">
        <v>0.83040269</v>
      </c>
      <c r="X99" s="131"/>
      <c r="Y99"/>
      <c r="Z99"/>
      <c r="AA99"/>
      <c r="AB99"/>
      <c r="AC99"/>
    </row>
    <row r="100" spans="2:35" ht="12.75" x14ac:dyDescent="0.2">
      <c r="B100" s="143"/>
      <c r="C100" s="160"/>
      <c r="D100" s="144" t="s">
        <v>230</v>
      </c>
      <c r="E100" s="80" t="s">
        <v>374</v>
      </c>
      <c r="F100" s="141">
        <v>0</v>
      </c>
      <c r="G100" s="141">
        <v>0</v>
      </c>
      <c r="H100" s="141">
        <v>0</v>
      </c>
      <c r="I100" s="141">
        <v>0</v>
      </c>
      <c r="J100" s="141">
        <v>0</v>
      </c>
      <c r="K100" s="141">
        <v>0</v>
      </c>
      <c r="L100" s="141">
        <v>0</v>
      </c>
      <c r="M100" s="141">
        <v>53.503985929999999</v>
      </c>
      <c r="N100" s="141">
        <v>4.3180503400000001</v>
      </c>
      <c r="O100" s="141">
        <v>3.7066052799999998</v>
      </c>
      <c r="P100" s="141">
        <v>4.0762112699999999</v>
      </c>
      <c r="Q100" s="141">
        <v>4.1766320199999996</v>
      </c>
      <c r="R100" s="141">
        <v>621.55282665000004</v>
      </c>
      <c r="S100" s="141">
        <v>311.13715323000002</v>
      </c>
      <c r="T100" s="141">
        <v>149.86638554999999</v>
      </c>
      <c r="U100" s="141">
        <v>157.46799526000001</v>
      </c>
      <c r="V100" s="141">
        <v>2035.63813465</v>
      </c>
      <c r="W100" s="141">
        <v>320.48712818000001</v>
      </c>
      <c r="X100" s="131"/>
      <c r="Y100"/>
      <c r="Z100"/>
      <c r="AA100"/>
      <c r="AB100"/>
      <c r="AC100"/>
    </row>
    <row r="101" spans="2:35" ht="12.75" x14ac:dyDescent="0.2">
      <c r="B101" s="143"/>
      <c r="C101" s="160"/>
      <c r="D101" s="144" t="s">
        <v>231</v>
      </c>
      <c r="E101" s="80" t="s">
        <v>375</v>
      </c>
      <c r="F101" s="141">
        <v>0.91257929999999998</v>
      </c>
      <c r="G101" s="141">
        <v>0.50384319</v>
      </c>
      <c r="H101" s="141">
        <v>0.10749796</v>
      </c>
      <c r="I101" s="141">
        <v>0.37222656999999998</v>
      </c>
      <c r="J101" s="141">
        <v>0.42455970999999998</v>
      </c>
      <c r="K101" s="141">
        <v>0.48594165</v>
      </c>
      <c r="L101" s="141">
        <v>0.56116173000000003</v>
      </c>
      <c r="M101" s="141">
        <v>0.59755877999999996</v>
      </c>
      <c r="N101" s="141">
        <v>0.65833750000000002</v>
      </c>
      <c r="O101" s="141">
        <v>0.75532465000000004</v>
      </c>
      <c r="P101" s="141">
        <v>0.64819019</v>
      </c>
      <c r="Q101" s="141">
        <v>4.1842242599999997</v>
      </c>
      <c r="R101" s="141">
        <v>2.5432987100000002</v>
      </c>
      <c r="S101" s="141">
        <v>0.64740275999999997</v>
      </c>
      <c r="T101" s="141">
        <v>0.49815105999999998</v>
      </c>
      <c r="U101" s="141">
        <v>0.57924967000000005</v>
      </c>
      <c r="V101" s="141">
        <v>0.50194714000000007</v>
      </c>
      <c r="W101" s="141">
        <v>0.72502760999999993</v>
      </c>
      <c r="X101" s="131"/>
      <c r="Y101"/>
      <c r="Z101"/>
      <c r="AA101"/>
      <c r="AB101"/>
      <c r="AC101"/>
    </row>
    <row r="102" spans="2:35" ht="13.5" thickBot="1" x14ac:dyDescent="0.25">
      <c r="B102" s="143"/>
      <c r="C102" s="319"/>
      <c r="D102" s="163" t="s">
        <v>236</v>
      </c>
      <c r="E102" s="153" t="s">
        <v>376</v>
      </c>
      <c r="F102" s="154">
        <v>0</v>
      </c>
      <c r="G102" s="154">
        <v>0.72749635999999995</v>
      </c>
      <c r="H102" s="154">
        <v>0.26609337</v>
      </c>
      <c r="I102" s="154">
        <v>0.32591758999999998</v>
      </c>
      <c r="J102" s="154">
        <v>0.17805987000000001</v>
      </c>
      <c r="K102" s="154">
        <v>8.8612129999999997E-2</v>
      </c>
      <c r="L102" s="154">
        <v>5.9395999999999997E-3</v>
      </c>
      <c r="M102" s="154">
        <v>1.0000000000000001E-5</v>
      </c>
      <c r="N102" s="154">
        <v>-2.3968499999999998E-3</v>
      </c>
      <c r="O102" s="154">
        <v>6.6438000000000001E-4</v>
      </c>
      <c r="P102" s="154">
        <v>1.4E-3</v>
      </c>
      <c r="Q102" s="154">
        <v>0</v>
      </c>
      <c r="R102" s="154">
        <v>3.84747E-3</v>
      </c>
      <c r="S102" s="154">
        <v>-6.1477000000000005E-4</v>
      </c>
      <c r="T102" s="154">
        <v>0</v>
      </c>
      <c r="U102" s="154">
        <v>0</v>
      </c>
      <c r="V102" s="154">
        <v>0</v>
      </c>
      <c r="W102" s="154">
        <v>0</v>
      </c>
      <c r="X102" s="131"/>
      <c r="Y102"/>
      <c r="Z102"/>
      <c r="AA102"/>
      <c r="AB102"/>
      <c r="AC102"/>
    </row>
    <row r="103" spans="2:35" ht="15" customHeight="1" x14ac:dyDescent="0.2">
      <c r="B103" s="143"/>
      <c r="C103" s="160"/>
      <c r="D103" s="144"/>
      <c r="E103" s="166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36"/>
      <c r="X103" s="131"/>
      <c r="Y103"/>
      <c r="Z103"/>
      <c r="AA103"/>
      <c r="AB103"/>
      <c r="AC103"/>
    </row>
    <row r="104" spans="2:35" ht="12.75" x14ac:dyDescent="0.2">
      <c r="B104" s="567" t="s">
        <v>111</v>
      </c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567"/>
      <c r="N104" s="567"/>
      <c r="O104" s="567"/>
      <c r="P104" s="567"/>
      <c r="Q104" s="567"/>
      <c r="R104" s="567"/>
      <c r="S104" s="567"/>
      <c r="T104" s="567"/>
      <c r="U104" s="567"/>
      <c r="V104" s="567"/>
      <c r="W104" s="567"/>
      <c r="X104" s="131"/>
      <c r="Y104"/>
      <c r="Z104"/>
      <c r="AA104"/>
      <c r="AB104"/>
      <c r="AC104"/>
    </row>
    <row r="105" spans="2:35" ht="12.75" x14ac:dyDescent="0.2">
      <c r="B105" s="568" t="s">
        <v>309</v>
      </c>
      <c r="C105" s="568"/>
      <c r="D105" s="568"/>
      <c r="E105" s="568"/>
      <c r="F105" s="568"/>
      <c r="G105" s="568"/>
      <c r="H105" s="568"/>
      <c r="I105" s="568"/>
      <c r="J105" s="568"/>
      <c r="K105" s="568"/>
      <c r="L105" s="568"/>
      <c r="M105" s="568"/>
      <c r="N105" s="568"/>
      <c r="O105" s="568"/>
      <c r="P105" s="568"/>
      <c r="Q105" s="568"/>
      <c r="R105" s="568"/>
      <c r="S105" s="568"/>
      <c r="T105" s="568"/>
      <c r="U105" s="568"/>
      <c r="V105" s="568"/>
      <c r="W105" s="568"/>
      <c r="X105" s="131"/>
      <c r="Y105"/>
      <c r="Z105"/>
      <c r="AA105"/>
      <c r="AB105"/>
      <c r="AC105"/>
    </row>
    <row r="106" spans="2:35" s="66" customFormat="1" ht="21" customHeight="1" thickBot="1" x14ac:dyDescent="0.25">
      <c r="B106" s="65"/>
      <c r="C106" s="65"/>
      <c r="D106" s="65"/>
      <c r="E106" s="164"/>
      <c r="O106" s="360"/>
      <c r="Q106" s="360"/>
      <c r="T106" s="360"/>
      <c r="V106" s="360"/>
      <c r="W106" s="360" t="s">
        <v>1</v>
      </c>
      <c r="X106" s="131"/>
      <c r="Y106"/>
      <c r="Z106"/>
      <c r="AA106"/>
      <c r="AB106"/>
      <c r="AC106"/>
      <c r="AD106" s="156"/>
      <c r="AE106" s="156"/>
      <c r="AF106" s="156"/>
      <c r="AG106" s="156"/>
      <c r="AH106" s="156"/>
      <c r="AI106" s="156"/>
    </row>
    <row r="107" spans="2:35" ht="16.5" customHeight="1" x14ac:dyDescent="0.2">
      <c r="B107" s="320" t="s">
        <v>19</v>
      </c>
      <c r="C107" s="320"/>
      <c r="D107" s="320"/>
      <c r="E107" s="320"/>
      <c r="F107" s="321">
        <v>2002</v>
      </c>
      <c r="G107" s="321">
        <v>2003</v>
      </c>
      <c r="H107" s="321">
        <v>2004</v>
      </c>
      <c r="I107" s="321">
        <v>2005</v>
      </c>
      <c r="J107" s="321">
        <v>2006</v>
      </c>
      <c r="K107" s="321">
        <v>2007</v>
      </c>
      <c r="L107" s="321">
        <v>2008</v>
      </c>
      <c r="M107" s="321">
        <v>2009</v>
      </c>
      <c r="N107" s="321">
        <v>2010</v>
      </c>
      <c r="O107" s="321">
        <v>2011</v>
      </c>
      <c r="P107" s="321">
        <v>2012</v>
      </c>
      <c r="Q107" s="321">
        <v>2013</v>
      </c>
      <c r="R107" s="321">
        <v>2014</v>
      </c>
      <c r="S107" s="321">
        <v>2015</v>
      </c>
      <c r="T107" s="321">
        <v>2016</v>
      </c>
      <c r="U107" s="321">
        <v>2017</v>
      </c>
      <c r="V107" s="321">
        <v>2018</v>
      </c>
      <c r="W107" s="321">
        <v>2019</v>
      </c>
      <c r="X107" s="131"/>
      <c r="Y107"/>
      <c r="Z107"/>
      <c r="AA107"/>
      <c r="AB107"/>
      <c r="AC107"/>
    </row>
    <row r="108" spans="2:35" ht="12.75" x14ac:dyDescent="0.2">
      <c r="B108" s="133">
        <v>5000</v>
      </c>
      <c r="C108" s="133"/>
      <c r="D108" s="134"/>
      <c r="E108" s="83" t="s">
        <v>91</v>
      </c>
      <c r="F108" s="135">
        <v>24261.587542869998</v>
      </c>
      <c r="G108" s="135">
        <v>27406.32283619</v>
      </c>
      <c r="H108" s="135">
        <v>31626.570220909998</v>
      </c>
      <c r="I108" s="135">
        <v>34967.363207310002</v>
      </c>
      <c r="J108" s="135">
        <v>38677.009375360001</v>
      </c>
      <c r="K108" s="135">
        <v>44140.363510160001</v>
      </c>
      <c r="L108" s="135">
        <v>21143.287105989999</v>
      </c>
      <c r="M108" s="135">
        <v>19205.906223432085</v>
      </c>
      <c r="N108" s="135">
        <v>26559.212467732563</v>
      </c>
      <c r="O108" s="135">
        <v>32081.381170772824</v>
      </c>
      <c r="P108" s="135">
        <v>30746.814405680001</v>
      </c>
      <c r="Q108" s="135">
        <v>29162.894054070002</v>
      </c>
      <c r="R108" s="135">
        <v>29819.439684740002</v>
      </c>
      <c r="S108" s="135">
        <v>34686.297131769999</v>
      </c>
      <c r="T108" s="135">
        <v>33644.912689600002</v>
      </c>
      <c r="U108" s="135">
        <v>34683.108284540001</v>
      </c>
      <c r="V108" s="135">
        <v>36617.971070629996</v>
      </c>
      <c r="W108" s="135">
        <v>40911.056323239995</v>
      </c>
      <c r="X108" s="131"/>
      <c r="Y108"/>
      <c r="Z108"/>
      <c r="AA108"/>
      <c r="AB108"/>
      <c r="AC108"/>
    </row>
    <row r="109" spans="2:35" ht="12.75" x14ac:dyDescent="0.2">
      <c r="B109" s="165"/>
      <c r="C109" s="145">
        <v>5100</v>
      </c>
      <c r="D109" s="137"/>
      <c r="E109" s="142" t="s">
        <v>270</v>
      </c>
      <c r="F109" s="139">
        <v>20268.06066811</v>
      </c>
      <c r="G109" s="139">
        <v>22985.38939937</v>
      </c>
      <c r="H109" s="139">
        <v>26393.98384506</v>
      </c>
      <c r="I109" s="139">
        <v>29000.998360959999</v>
      </c>
      <c r="J109" s="139">
        <v>31937.225994529999</v>
      </c>
      <c r="K109" s="139">
        <v>36322.62165406</v>
      </c>
      <c r="L109" s="139">
        <v>974.80562713999996</v>
      </c>
      <c r="M109" s="139">
        <v>-29.189835113114899</v>
      </c>
      <c r="N109" s="139">
        <v>-12.111602393036</v>
      </c>
      <c r="O109" s="139">
        <v>82.471011647725007</v>
      </c>
      <c r="P109" s="139">
        <v>-254.72735999</v>
      </c>
      <c r="Q109" s="139">
        <v>-254.46971246000001</v>
      </c>
      <c r="R109" s="139">
        <v>63.2875643</v>
      </c>
      <c r="S109" s="139">
        <v>5.2483272000000003</v>
      </c>
      <c r="T109" s="139">
        <v>0.19122411</v>
      </c>
      <c r="U109" s="139">
        <v>22.62248263</v>
      </c>
      <c r="V109" s="139">
        <v>2.8284471799999999</v>
      </c>
      <c r="W109" s="139">
        <v>-33.976383839999997</v>
      </c>
      <c r="X109" s="131"/>
      <c r="Y109"/>
      <c r="Z109"/>
      <c r="AA109"/>
      <c r="AB109"/>
      <c r="AC109"/>
    </row>
    <row r="110" spans="2:35" ht="12.75" x14ac:dyDescent="0.2">
      <c r="B110" s="143"/>
      <c r="C110" s="143"/>
      <c r="D110" s="144" t="s">
        <v>97</v>
      </c>
      <c r="E110" s="166" t="s">
        <v>377</v>
      </c>
      <c r="F110" s="167">
        <v>20268.06066811</v>
      </c>
      <c r="G110" s="167">
        <v>22985.38939937</v>
      </c>
      <c r="H110" s="167">
        <v>26393.98384506</v>
      </c>
      <c r="I110" s="167">
        <v>29000.998360959999</v>
      </c>
      <c r="J110" s="167">
        <v>31937.225994529999</v>
      </c>
      <c r="K110" s="167">
        <v>36322.62165406</v>
      </c>
      <c r="L110" s="167">
        <v>974.80562713999996</v>
      </c>
      <c r="M110" s="167">
        <v>-29.189835113114899</v>
      </c>
      <c r="N110" s="167">
        <v>-12.111602393036</v>
      </c>
      <c r="O110" s="141">
        <v>82.471011647725007</v>
      </c>
      <c r="P110" s="141">
        <v>-254.72735999</v>
      </c>
      <c r="Q110" s="141">
        <v>-254.46971246000001</v>
      </c>
      <c r="R110" s="141">
        <v>63.2875643</v>
      </c>
      <c r="S110" s="141">
        <v>5.2483272000000003</v>
      </c>
      <c r="T110" s="141">
        <v>0.19122411</v>
      </c>
      <c r="U110" s="141">
        <v>22.62248263</v>
      </c>
      <c r="V110" s="141">
        <v>2.8284471799999999</v>
      </c>
      <c r="W110" s="141">
        <v>-33.976383839999997</v>
      </c>
      <c r="X110" s="131"/>
      <c r="Y110"/>
      <c r="Z110"/>
      <c r="AA110"/>
      <c r="AB110"/>
      <c r="AC110"/>
    </row>
    <row r="111" spans="2:35" ht="12.75" x14ac:dyDescent="0.2">
      <c r="B111" s="165"/>
      <c r="C111" s="145">
        <v>5200</v>
      </c>
      <c r="D111" s="137"/>
      <c r="E111" s="142" t="s">
        <v>5</v>
      </c>
      <c r="F111" s="139">
        <v>3993.5268747599998</v>
      </c>
      <c r="G111" s="139">
        <v>4420.9334368199998</v>
      </c>
      <c r="H111" s="139">
        <v>5232.58637585</v>
      </c>
      <c r="I111" s="139">
        <v>5966.3648463500003</v>
      </c>
      <c r="J111" s="139">
        <v>6739.7833808300002</v>
      </c>
      <c r="K111" s="139">
        <v>7817.7418561000004</v>
      </c>
      <c r="L111" s="139">
        <v>20168.481478850001</v>
      </c>
      <c r="M111" s="139">
        <v>19235.096058545201</v>
      </c>
      <c r="N111" s="139">
        <v>26571.3240701256</v>
      </c>
      <c r="O111" s="139">
        <v>31998.910159125098</v>
      </c>
      <c r="P111" s="139">
        <v>31001.541765670001</v>
      </c>
      <c r="Q111" s="139">
        <v>29417.363766530001</v>
      </c>
      <c r="R111" s="139">
        <v>29756.152120440001</v>
      </c>
      <c r="S111" s="139">
        <v>34681.048804569997</v>
      </c>
      <c r="T111" s="139">
        <v>33644.721465490002</v>
      </c>
      <c r="U111" s="139">
        <v>34660.485801909999</v>
      </c>
      <c r="V111" s="139">
        <v>36615.142623449996</v>
      </c>
      <c r="W111" s="139">
        <v>40945.032707079998</v>
      </c>
      <c r="X111" s="131"/>
      <c r="Y111"/>
      <c r="Z111"/>
      <c r="AA111"/>
      <c r="AB111"/>
      <c r="AC111"/>
    </row>
    <row r="112" spans="2:35" ht="16.5" customHeight="1" x14ac:dyDescent="0.2">
      <c r="B112" s="143"/>
      <c r="C112" s="143"/>
      <c r="D112" s="144" t="s">
        <v>98</v>
      </c>
      <c r="E112" s="166" t="s">
        <v>378</v>
      </c>
      <c r="F112" s="167">
        <v>3993.5268747599998</v>
      </c>
      <c r="G112" s="167">
        <v>4420.9334368199998</v>
      </c>
      <c r="H112" s="167">
        <v>5232.58637585</v>
      </c>
      <c r="I112" s="167">
        <v>5966.3648463500003</v>
      </c>
      <c r="J112" s="167">
        <v>6739.7833808300002</v>
      </c>
      <c r="K112" s="167">
        <v>7817.7418561000004</v>
      </c>
      <c r="L112" s="167">
        <v>20168.481478850001</v>
      </c>
      <c r="M112" s="167">
        <v>19235.096058545201</v>
      </c>
      <c r="N112" s="167">
        <v>26571.3240701256</v>
      </c>
      <c r="O112" s="141">
        <v>31998.910159125098</v>
      </c>
      <c r="P112" s="141">
        <v>31001.541765670001</v>
      </c>
      <c r="Q112" s="141">
        <v>29417.363766530001</v>
      </c>
      <c r="R112" s="141">
        <v>29756.152120440001</v>
      </c>
      <c r="S112" s="141">
        <v>34681.048804569997</v>
      </c>
      <c r="T112" s="141">
        <v>33644.721465490002</v>
      </c>
      <c r="U112" s="141">
        <v>34660.485801909999</v>
      </c>
      <c r="V112" s="141">
        <v>36615.142623449996</v>
      </c>
      <c r="W112" s="141">
        <v>40945.032707079998</v>
      </c>
      <c r="X112" s="131"/>
      <c r="Y112"/>
      <c r="Z112"/>
      <c r="AA112"/>
      <c r="AB112"/>
      <c r="AC112"/>
    </row>
    <row r="113" spans="2:29" ht="12.75" x14ac:dyDescent="0.2">
      <c r="B113" s="168">
        <v>9000</v>
      </c>
      <c r="C113" s="168"/>
      <c r="D113" s="169"/>
      <c r="E113" s="170" t="s">
        <v>17</v>
      </c>
      <c r="F113" s="135">
        <v>891.22342651999998</v>
      </c>
      <c r="G113" s="135">
        <v>147.56526886</v>
      </c>
      <c r="H113" s="135">
        <v>147.71330343999998</v>
      </c>
      <c r="I113" s="135">
        <v>521.05591102000005</v>
      </c>
      <c r="J113" s="135">
        <v>364.72975035000002</v>
      </c>
      <c r="K113" s="135">
        <v>1626.7556292300001</v>
      </c>
      <c r="L113" s="135">
        <v>-972.30281894000007</v>
      </c>
      <c r="M113" s="135">
        <v>-1288.7339261300001</v>
      </c>
      <c r="N113" s="135">
        <v>981.37688634999995</v>
      </c>
      <c r="O113" s="135">
        <v>376.62708090000007</v>
      </c>
      <c r="P113" s="135">
        <v>-411.52508220999999</v>
      </c>
      <c r="Q113" s="135">
        <v>597.76103154999998</v>
      </c>
      <c r="R113" s="135">
        <v>171.56244694000003</v>
      </c>
      <c r="S113" s="135">
        <v>-464.29613400000005</v>
      </c>
      <c r="T113" s="135">
        <v>157.29568419</v>
      </c>
      <c r="U113" s="135">
        <v>238.78539305000001</v>
      </c>
      <c r="V113" s="135">
        <v>288.08677303999997</v>
      </c>
      <c r="W113" s="135">
        <v>26.389966710000003</v>
      </c>
      <c r="X113" s="131"/>
      <c r="Y113"/>
      <c r="Z113"/>
      <c r="AA113"/>
      <c r="AB113"/>
      <c r="AC113"/>
    </row>
    <row r="114" spans="2:29" ht="12.75" x14ac:dyDescent="0.2">
      <c r="B114" s="149"/>
      <c r="C114" s="165"/>
      <c r="D114" s="149" t="s">
        <v>104</v>
      </c>
      <c r="E114" s="166" t="s">
        <v>379</v>
      </c>
      <c r="F114" s="167">
        <v>504.05544542000001</v>
      </c>
      <c r="G114" s="167">
        <v>51.407739280000001</v>
      </c>
      <c r="H114" s="167">
        <v>102.22681343000001</v>
      </c>
      <c r="I114" s="167">
        <v>273.85272987000002</v>
      </c>
      <c r="J114" s="167">
        <v>308.35264898999998</v>
      </c>
      <c r="K114" s="167">
        <v>1553.99431366</v>
      </c>
      <c r="L114" s="167">
        <v>-1049.9152483800001</v>
      </c>
      <c r="M114" s="167">
        <v>-1338.79477363</v>
      </c>
      <c r="N114" s="167">
        <v>107.81235967000001</v>
      </c>
      <c r="O114" s="141">
        <v>324.77031661000001</v>
      </c>
      <c r="P114" s="141">
        <v>-480.31931691</v>
      </c>
      <c r="Q114" s="141">
        <v>579.19084889999999</v>
      </c>
      <c r="R114" s="141">
        <v>144.97922937000001</v>
      </c>
      <c r="S114" s="141">
        <v>-490.40126334000001</v>
      </c>
      <c r="T114" s="141">
        <v>0.93066926000000005</v>
      </c>
      <c r="U114" s="141">
        <v>0</v>
      </c>
      <c r="V114" s="141">
        <v>0</v>
      </c>
      <c r="W114" s="141">
        <v>5.0451629999999997E-2</v>
      </c>
      <c r="X114" s="131"/>
      <c r="Y114"/>
      <c r="Z114"/>
      <c r="AA114"/>
      <c r="AB114"/>
      <c r="AC114"/>
    </row>
    <row r="115" spans="2:29" s="132" customFormat="1" ht="12.75" x14ac:dyDescent="0.2">
      <c r="B115" s="149"/>
      <c r="C115" s="165"/>
      <c r="D115" s="149" t="s">
        <v>105</v>
      </c>
      <c r="E115" s="166" t="s">
        <v>380</v>
      </c>
      <c r="F115" s="167">
        <v>6.9644165500000002</v>
      </c>
      <c r="G115" s="167">
        <v>14.63668221</v>
      </c>
      <c r="H115" s="167">
        <v>6.2030355500000001</v>
      </c>
      <c r="I115" s="167">
        <v>0.18524980999999999</v>
      </c>
      <c r="J115" s="167">
        <v>0.33411718000000001</v>
      </c>
      <c r="K115" s="167">
        <v>0.66895090000000001</v>
      </c>
      <c r="L115" s="167">
        <v>0.14911018000000001</v>
      </c>
      <c r="M115" s="167">
        <v>2.6690099999999999E-3</v>
      </c>
      <c r="N115" s="167">
        <v>0</v>
      </c>
      <c r="O115" s="141">
        <v>0</v>
      </c>
      <c r="P115" s="141">
        <v>0</v>
      </c>
      <c r="Q115" s="141">
        <v>0</v>
      </c>
      <c r="R115" s="141">
        <v>0</v>
      </c>
      <c r="S115" s="141">
        <v>0</v>
      </c>
      <c r="T115" s="141">
        <v>0</v>
      </c>
      <c r="U115" s="141">
        <v>0</v>
      </c>
      <c r="V115" s="141">
        <v>0</v>
      </c>
      <c r="W115" s="141">
        <v>0</v>
      </c>
      <c r="X115" s="131"/>
      <c r="Y115"/>
      <c r="Z115"/>
      <c r="AA115"/>
      <c r="AB115"/>
      <c r="AC115"/>
    </row>
    <row r="116" spans="2:29" s="132" customFormat="1" ht="12.75" x14ac:dyDescent="0.2">
      <c r="B116" s="171"/>
      <c r="C116" s="172"/>
      <c r="D116" s="149" t="s">
        <v>106</v>
      </c>
      <c r="E116" s="166" t="s">
        <v>381</v>
      </c>
      <c r="F116" s="167">
        <v>195.20437942999999</v>
      </c>
      <c r="G116" s="167">
        <v>32.833030030000003</v>
      </c>
      <c r="H116" s="167">
        <v>3.4118803099999999</v>
      </c>
      <c r="I116" s="167">
        <v>21.432812859999999</v>
      </c>
      <c r="J116" s="167">
        <v>10.14905804</v>
      </c>
      <c r="K116" s="167">
        <v>19.223544050000001</v>
      </c>
      <c r="L116" s="167">
        <v>20.761490630000001</v>
      </c>
      <c r="M116" s="167">
        <v>1.29524572</v>
      </c>
      <c r="N116" s="167">
        <v>2.6274959299999998</v>
      </c>
      <c r="O116" s="141">
        <v>0.15363716999999999</v>
      </c>
      <c r="P116" s="141">
        <v>9.1787659999999993E-2</v>
      </c>
      <c r="Q116" s="141">
        <v>4.7158079999999998E-2</v>
      </c>
      <c r="R116" s="141">
        <v>6.4004359999999996E-2</v>
      </c>
      <c r="S116" s="141">
        <v>1.248137E-2</v>
      </c>
      <c r="T116" s="141">
        <v>0</v>
      </c>
      <c r="U116" s="141">
        <v>1.8580220000000001E-2</v>
      </c>
      <c r="V116" s="141">
        <v>7.4253000000000003E-4</v>
      </c>
      <c r="W116" s="141">
        <v>0</v>
      </c>
      <c r="X116" s="131"/>
      <c r="Y116"/>
      <c r="Z116"/>
      <c r="AA116"/>
      <c r="AB116"/>
      <c r="AC116"/>
    </row>
    <row r="117" spans="2:29" s="132" customFormat="1" ht="12.75" x14ac:dyDescent="0.2">
      <c r="B117" s="171"/>
      <c r="C117" s="172"/>
      <c r="D117" s="149" t="s">
        <v>59</v>
      </c>
      <c r="E117" s="166" t="s">
        <v>382</v>
      </c>
      <c r="F117" s="167">
        <v>136.91860878</v>
      </c>
      <c r="G117" s="167">
        <v>22.913255020000001</v>
      </c>
      <c r="H117" s="167">
        <v>2.2745898100000002</v>
      </c>
      <c r="I117" s="167">
        <v>14.288543750000001</v>
      </c>
      <c r="J117" s="167">
        <v>6.7660401999999999</v>
      </c>
      <c r="K117" s="167">
        <v>12.8156976</v>
      </c>
      <c r="L117" s="167">
        <v>13.84099542</v>
      </c>
      <c r="M117" s="167">
        <v>0.86349803999999997</v>
      </c>
      <c r="N117" s="167">
        <v>1.7516647000000001</v>
      </c>
      <c r="O117" s="141">
        <v>0.10242548</v>
      </c>
      <c r="P117" s="141">
        <v>6.1192219999999999E-2</v>
      </c>
      <c r="Q117" s="141">
        <v>3.143907E-2</v>
      </c>
      <c r="R117" s="141">
        <v>4.2669829999999999E-2</v>
      </c>
      <c r="S117" s="141">
        <v>8.3210200000000002E-3</v>
      </c>
      <c r="T117" s="141">
        <v>0</v>
      </c>
      <c r="U117" s="141">
        <v>1.238683E-2</v>
      </c>
      <c r="V117" s="141">
        <v>4.9503000000000004E-4</v>
      </c>
      <c r="W117" s="141">
        <v>0</v>
      </c>
      <c r="X117" s="131"/>
      <c r="Y117"/>
      <c r="Z117"/>
      <c r="AA117"/>
      <c r="AB117"/>
      <c r="AC117"/>
    </row>
    <row r="118" spans="2:29" s="132" customFormat="1" ht="12.75" x14ac:dyDescent="0.2">
      <c r="B118" s="171"/>
      <c r="C118" s="172"/>
      <c r="D118" s="149" t="s">
        <v>107</v>
      </c>
      <c r="E118" s="166" t="s">
        <v>383</v>
      </c>
      <c r="F118" s="167">
        <v>0</v>
      </c>
      <c r="G118" s="167">
        <v>0</v>
      </c>
      <c r="H118" s="167">
        <v>0</v>
      </c>
      <c r="I118" s="167">
        <v>0</v>
      </c>
      <c r="J118" s="167">
        <v>0</v>
      </c>
      <c r="K118" s="167">
        <v>0</v>
      </c>
      <c r="L118" s="167">
        <v>0</v>
      </c>
      <c r="M118" s="167">
        <v>0</v>
      </c>
      <c r="N118" s="167">
        <v>0</v>
      </c>
      <c r="O118" s="141">
        <v>0</v>
      </c>
      <c r="P118" s="141">
        <v>0</v>
      </c>
      <c r="Q118" s="141">
        <v>0</v>
      </c>
      <c r="R118" s="141">
        <v>0</v>
      </c>
      <c r="S118" s="141">
        <v>0</v>
      </c>
      <c r="T118" s="141">
        <v>0</v>
      </c>
      <c r="U118" s="141">
        <v>0</v>
      </c>
      <c r="V118" s="141">
        <v>0</v>
      </c>
      <c r="W118" s="141">
        <v>0</v>
      </c>
      <c r="X118" s="131"/>
      <c r="Y118"/>
      <c r="Z118"/>
      <c r="AA118"/>
      <c r="AB118"/>
      <c r="AC118"/>
    </row>
    <row r="119" spans="2:29" s="132" customFormat="1" ht="12.75" x14ac:dyDescent="0.2">
      <c r="B119" s="171"/>
      <c r="C119" s="172"/>
      <c r="D119" s="149" t="s">
        <v>108</v>
      </c>
      <c r="E119" s="166" t="s">
        <v>384</v>
      </c>
      <c r="F119" s="167">
        <v>0</v>
      </c>
      <c r="G119" s="167">
        <v>0</v>
      </c>
      <c r="H119" s="167">
        <v>0</v>
      </c>
      <c r="I119" s="167">
        <v>0</v>
      </c>
      <c r="J119" s="167">
        <v>0</v>
      </c>
      <c r="K119" s="167">
        <v>0</v>
      </c>
      <c r="L119" s="167">
        <v>0</v>
      </c>
      <c r="M119" s="167">
        <v>0</v>
      </c>
      <c r="N119" s="167">
        <v>0</v>
      </c>
      <c r="O119" s="141">
        <v>0</v>
      </c>
      <c r="P119" s="141">
        <v>0</v>
      </c>
      <c r="Q119" s="141">
        <v>0</v>
      </c>
      <c r="R119" s="141">
        <v>0</v>
      </c>
      <c r="S119" s="141">
        <v>0</v>
      </c>
      <c r="T119" s="141">
        <v>0</v>
      </c>
      <c r="U119" s="141">
        <v>0</v>
      </c>
      <c r="V119" s="141">
        <v>0</v>
      </c>
      <c r="W119" s="141">
        <v>0</v>
      </c>
      <c r="X119" s="131"/>
      <c r="Y119"/>
      <c r="Z119"/>
      <c r="AA119"/>
      <c r="AB119"/>
      <c r="AC119"/>
    </row>
    <row r="120" spans="2:29" s="132" customFormat="1" ht="12.75" x14ac:dyDescent="0.2">
      <c r="B120" s="171"/>
      <c r="C120" s="172"/>
      <c r="D120" s="149" t="s">
        <v>109</v>
      </c>
      <c r="E120" s="166" t="s">
        <v>385</v>
      </c>
      <c r="F120" s="167">
        <v>35.963648999999997</v>
      </c>
      <c r="G120" s="167">
        <v>18.437794719999999</v>
      </c>
      <c r="H120" s="167">
        <v>33.700914749999995</v>
      </c>
      <c r="I120" s="167">
        <v>45.642916909999997</v>
      </c>
      <c r="J120" s="167">
        <v>38.106489250000003</v>
      </c>
      <c r="K120" s="167">
        <v>39.691280650000003</v>
      </c>
      <c r="L120" s="167">
        <v>42.714546230000003</v>
      </c>
      <c r="M120" s="167">
        <v>47.856949919999998</v>
      </c>
      <c r="N120" s="167">
        <v>868.35417266000002</v>
      </c>
      <c r="O120" s="141">
        <v>51.5701714</v>
      </c>
      <c r="P120" s="141">
        <v>68.504698509999997</v>
      </c>
      <c r="Q120" s="141">
        <v>17.98108178</v>
      </c>
      <c r="R120" s="141">
        <v>25.02926793</v>
      </c>
      <c r="S120" s="141">
        <v>25.63391107</v>
      </c>
      <c r="T120" s="141">
        <v>33.302857320000001</v>
      </c>
      <c r="U120" s="141">
        <v>39.99071885</v>
      </c>
      <c r="V120" s="141">
        <v>25.847044390000001</v>
      </c>
      <c r="W120" s="141">
        <v>26.341681980000001</v>
      </c>
      <c r="X120" s="131"/>
      <c r="Y120"/>
      <c r="Z120"/>
      <c r="AA120"/>
      <c r="AB120"/>
      <c r="AC120"/>
    </row>
    <row r="121" spans="2:29" s="132" customFormat="1" ht="13.5" thickBot="1" x14ac:dyDescent="0.25">
      <c r="B121" s="173"/>
      <c r="C121" s="174"/>
      <c r="D121" s="175" t="s">
        <v>110</v>
      </c>
      <c r="E121" s="153" t="s">
        <v>386</v>
      </c>
      <c r="F121" s="154">
        <v>12.11692734</v>
      </c>
      <c r="G121" s="154">
        <v>7.3367675999999999</v>
      </c>
      <c r="H121" s="154">
        <v>-0.10393041</v>
      </c>
      <c r="I121" s="154">
        <v>165.65365782000001</v>
      </c>
      <c r="J121" s="154">
        <v>1.02139669</v>
      </c>
      <c r="K121" s="154">
        <v>0.36184237000000002</v>
      </c>
      <c r="L121" s="154">
        <v>0.14628698000000001</v>
      </c>
      <c r="M121" s="154">
        <v>4.2484809999999998E-2</v>
      </c>
      <c r="N121" s="154">
        <v>0.83119339000000003</v>
      </c>
      <c r="O121" s="154">
        <v>3.053024E-2</v>
      </c>
      <c r="P121" s="154">
        <v>0.13655630999999999</v>
      </c>
      <c r="Q121" s="154">
        <v>0.51050371999999999</v>
      </c>
      <c r="R121" s="154">
        <v>1.44727545</v>
      </c>
      <c r="S121" s="154">
        <v>0.45041587999999999</v>
      </c>
      <c r="T121" s="154">
        <v>123.06215761</v>
      </c>
      <c r="U121" s="154">
        <v>198.76370715000002</v>
      </c>
      <c r="V121" s="154">
        <v>262.23849108999997</v>
      </c>
      <c r="W121" s="154">
        <v>-2.1668999999999998E-3</v>
      </c>
      <c r="X121" s="131"/>
      <c r="Y121"/>
      <c r="Z121"/>
      <c r="AA121"/>
      <c r="AB121"/>
      <c r="AC121"/>
    </row>
    <row r="122" spans="2:29" s="132" customFormat="1" ht="12.75" x14ac:dyDescent="0.2">
      <c r="B122" s="176"/>
      <c r="C122" s="177"/>
      <c r="D122" s="149"/>
      <c r="E122" s="80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36"/>
      <c r="X122" s="136"/>
      <c r="Y122" s="72"/>
      <c r="Z122" s="72"/>
    </row>
    <row r="123" spans="2:29" x14ac:dyDescent="0.2">
      <c r="B123" s="178"/>
      <c r="C123" s="177"/>
      <c r="D123" s="149"/>
      <c r="E123" s="80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</row>
    <row r="124" spans="2:29" x14ac:dyDescent="0.2">
      <c r="B124" s="178"/>
    </row>
    <row r="125" spans="2:29" x14ac:dyDescent="0.2">
      <c r="B125" s="178"/>
    </row>
    <row r="126" spans="2:29" x14ac:dyDescent="0.2">
      <c r="B126" s="178"/>
    </row>
    <row r="127" spans="2:29" x14ac:dyDescent="0.2">
      <c r="B127" s="178"/>
    </row>
    <row r="128" spans="2:29" x14ac:dyDescent="0.2">
      <c r="B128" s="178"/>
    </row>
    <row r="129" spans="2:4" x14ac:dyDescent="0.2">
      <c r="B129" s="178"/>
    </row>
    <row r="130" spans="2:4" x14ac:dyDescent="0.2">
      <c r="B130" s="178"/>
    </row>
    <row r="131" spans="2:4" x14ac:dyDescent="0.2">
      <c r="B131" s="178"/>
      <c r="C131" s="64"/>
      <c r="D131" s="64"/>
    </row>
  </sheetData>
  <mergeCells count="6">
    <mergeCell ref="B105:W105"/>
    <mergeCell ref="B2:W2"/>
    <mergeCell ref="B3:W3"/>
    <mergeCell ref="B57:W57"/>
    <mergeCell ref="B58:W58"/>
    <mergeCell ref="B104:W104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  <ignoredErrors>
    <ignoredError sqref="F5:R5 S5:V5 W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0"/>
  </sheetPr>
  <dimension ref="A2:U11"/>
  <sheetViews>
    <sheetView showGridLines="0" workbookViewId="0">
      <selection activeCell="T7" sqref="T7"/>
    </sheetView>
  </sheetViews>
  <sheetFormatPr defaultRowHeight="12.75" x14ac:dyDescent="0.2"/>
  <cols>
    <col min="1" max="1" width="5.7109375" style="49" customWidth="1"/>
    <col min="2" max="2" width="9.7109375" style="49" customWidth="1"/>
    <col min="3" max="3" width="9.42578125" style="49" customWidth="1"/>
    <col min="4" max="5" width="9.140625" style="49" customWidth="1"/>
    <col min="6" max="8" width="7" style="49" customWidth="1"/>
    <col min="9" max="10" width="6.85546875" style="49" customWidth="1"/>
    <col min="11" max="18" width="6.85546875" style="49" bestFit="1" customWidth="1"/>
    <col min="19" max="20" width="6.85546875" style="49" customWidth="1"/>
    <col min="21" max="21" width="13.140625" style="49" customWidth="1"/>
    <col min="22" max="16384" width="9.140625" style="49"/>
  </cols>
  <sheetData>
    <row r="2" spans="1:21" x14ac:dyDescent="0.2">
      <c r="B2" s="526" t="s">
        <v>274</v>
      </c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</row>
    <row r="3" spans="1:21" ht="25.5" customHeight="1" thickBot="1" x14ac:dyDescent="0.25">
      <c r="B3" s="525" t="s">
        <v>387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</row>
    <row r="4" spans="1:21" ht="25.5" customHeight="1" thickBot="1" x14ac:dyDescent="0.25">
      <c r="A4" s="50"/>
      <c r="B4" s="384" t="s">
        <v>103</v>
      </c>
      <c r="C4" s="378">
        <v>2002</v>
      </c>
      <c r="D4" s="378">
        <v>2003</v>
      </c>
      <c r="E4" s="378">
        <v>2004</v>
      </c>
      <c r="F4" s="378">
        <v>2005</v>
      </c>
      <c r="G4" s="378">
        <v>2006</v>
      </c>
      <c r="H4" s="378">
        <v>2007</v>
      </c>
      <c r="I4" s="378">
        <v>2008</v>
      </c>
      <c r="J4" s="378">
        <v>2009</v>
      </c>
      <c r="K4" s="378">
        <v>2010</v>
      </c>
      <c r="L4" s="378">
        <v>2011</v>
      </c>
      <c r="M4" s="378">
        <v>2012</v>
      </c>
      <c r="N4" s="379">
        <v>2013</v>
      </c>
      <c r="O4" s="380">
        <v>2014</v>
      </c>
      <c r="P4" s="381">
        <v>2015</v>
      </c>
      <c r="Q4" s="382">
        <v>2016</v>
      </c>
      <c r="R4" s="383">
        <v>2017</v>
      </c>
      <c r="S4" s="382">
        <v>2018</v>
      </c>
      <c r="T4" s="382">
        <v>2019</v>
      </c>
    </row>
    <row r="5" spans="1:21" ht="22.5" customHeight="1" x14ac:dyDescent="0.2">
      <c r="A5" s="51"/>
      <c r="B5" s="370" t="s">
        <v>204</v>
      </c>
      <c r="C5" s="52">
        <f>T01C!D7</f>
        <v>0.69181302129214794</v>
      </c>
      <c r="D5" s="53">
        <f>T01C!E7</f>
        <v>0.68583395793312929</v>
      </c>
      <c r="E5" s="53">
        <f>T01C!F7</f>
        <v>0.68708040461054032</v>
      </c>
      <c r="F5" s="53">
        <f>T01C!G7</f>
        <v>0.69515306184081427</v>
      </c>
      <c r="G5" s="53">
        <f>T01C!H7</f>
        <v>0.69201718282788127</v>
      </c>
      <c r="H5" s="53">
        <f>T01C!I7</f>
        <v>0.69965567634083548</v>
      </c>
      <c r="I5" s="372">
        <f>T01C!J7</f>
        <v>0.6936880135347232</v>
      </c>
      <c r="J5" s="372">
        <f>T01C!K7</f>
        <v>0.69168485886928233</v>
      </c>
      <c r="K5" s="372">
        <v>0.69013831659012315</v>
      </c>
      <c r="L5" s="372">
        <v>0.6997560324435933</v>
      </c>
      <c r="M5" s="372">
        <v>0.69047058654780291</v>
      </c>
      <c r="N5" s="372">
        <v>0.6893011284409889</v>
      </c>
      <c r="O5" s="373">
        <v>0.68461512092452903</v>
      </c>
      <c r="P5" s="373">
        <v>0.68316958973941955</v>
      </c>
      <c r="Q5" s="373">
        <v>0.68387268959426251</v>
      </c>
      <c r="R5" s="373">
        <v>0.68041932773520375</v>
      </c>
      <c r="S5" s="373">
        <v>0.67530665629083542</v>
      </c>
      <c r="T5" s="373">
        <v>0.67046289483680044</v>
      </c>
    </row>
    <row r="6" spans="1:21" ht="22.5" customHeight="1" x14ac:dyDescent="0.2">
      <c r="A6" s="54"/>
      <c r="B6" s="371" t="s">
        <v>203</v>
      </c>
      <c r="C6" s="55">
        <f>T01C!D40</f>
        <v>0.25957143914255104</v>
      </c>
      <c r="D6" s="53">
        <f>T01C!E40</f>
        <v>0.26385926246753433</v>
      </c>
      <c r="E6" s="53">
        <f>T01C!F40</f>
        <v>0.26210651353413222</v>
      </c>
      <c r="F6" s="53">
        <f>T01C!G40</f>
        <v>0.255679781225509</v>
      </c>
      <c r="G6" s="53">
        <f>T01C!H40</f>
        <v>0.25680605338064677</v>
      </c>
      <c r="H6" s="53">
        <f>T01C!I40</f>
        <v>0.24899750517361705</v>
      </c>
      <c r="I6" s="374">
        <f>T01C!J40</f>
        <v>0.25470916588052034</v>
      </c>
      <c r="J6" s="374">
        <f>T01C!K40</f>
        <v>0.25326657140555697</v>
      </c>
      <c r="K6" s="374">
        <v>0.25466125110708948</v>
      </c>
      <c r="L6" s="374">
        <v>0.24486270751561037</v>
      </c>
      <c r="M6" s="374">
        <v>0.25157283557193588</v>
      </c>
      <c r="N6" s="374">
        <v>0.25285984068969664</v>
      </c>
      <c r="O6" s="374">
        <v>0.25465351116075813</v>
      </c>
      <c r="P6" s="374">
        <v>0.25445912046807739</v>
      </c>
      <c r="Q6" s="374">
        <v>0.25439981099990983</v>
      </c>
      <c r="R6" s="374">
        <v>0.25700941623979812</v>
      </c>
      <c r="S6" s="374">
        <v>0.25895969580990702</v>
      </c>
      <c r="T6" s="374">
        <v>0.26122172255237985</v>
      </c>
    </row>
    <row r="7" spans="1:21" ht="22.5" customHeight="1" thickBot="1" x14ac:dyDescent="0.25">
      <c r="A7" s="54"/>
      <c r="B7" s="371" t="s">
        <v>202</v>
      </c>
      <c r="C7" s="55">
        <f>T01C!D46</f>
        <v>4.8615539565300861E-2</v>
      </c>
      <c r="D7" s="53">
        <f>T01C!E46</f>
        <v>5.0306779599336451E-2</v>
      </c>
      <c r="E7" s="53">
        <f>T01C!F46</f>
        <v>5.0813081855327479E-2</v>
      </c>
      <c r="F7" s="53">
        <f>T01C!G46</f>
        <v>4.9167156933676695E-2</v>
      </c>
      <c r="G7" s="53">
        <f>T01C!H46</f>
        <v>5.117676379147193E-2</v>
      </c>
      <c r="H7" s="53">
        <f>T01C!I46</f>
        <v>5.1346818485547466E-2</v>
      </c>
      <c r="I7" s="375">
        <f>T01C!J46</f>
        <v>5.1602820584756272E-2</v>
      </c>
      <c r="J7" s="375">
        <f>T01C!K46</f>
        <v>5.5048569725160715E-2</v>
      </c>
      <c r="K7" s="375">
        <v>5.5200432302787407E-2</v>
      </c>
      <c r="L7" s="375">
        <v>5.538126004079641E-2</v>
      </c>
      <c r="M7" s="375">
        <v>5.7956577880261206E-2</v>
      </c>
      <c r="N7" s="375">
        <v>5.7839030869314481E-2</v>
      </c>
      <c r="O7" s="375">
        <v>6.0731367914712814E-2</v>
      </c>
      <c r="P7" s="375">
        <v>6.2371289792503122E-2</v>
      </c>
      <c r="Q7" s="375">
        <v>6.1727499405827675E-2</v>
      </c>
      <c r="R7" s="375">
        <v>6.2571256024998037E-2</v>
      </c>
      <c r="S7" s="375">
        <v>6.5733647899257605E-2</v>
      </c>
      <c r="T7" s="375">
        <v>6.8315382610819778E-2</v>
      </c>
    </row>
    <row r="8" spans="1:21" ht="20.25" customHeight="1" thickBot="1" x14ac:dyDescent="0.25">
      <c r="B8" s="385" t="s">
        <v>95</v>
      </c>
      <c r="C8" s="376">
        <f>SUM(C5:C7)</f>
        <v>0.99999999999999989</v>
      </c>
      <c r="D8" s="376">
        <f t="shared" ref="D8:J8" si="0">SUM(D5:D7)</f>
        <v>1</v>
      </c>
      <c r="E8" s="376">
        <f t="shared" si="0"/>
        <v>1</v>
      </c>
      <c r="F8" s="376">
        <f t="shared" si="0"/>
        <v>1</v>
      </c>
      <c r="G8" s="376">
        <f t="shared" si="0"/>
        <v>1</v>
      </c>
      <c r="H8" s="376">
        <f t="shared" ref="H8" si="1">SUM(H5:H7)</f>
        <v>1</v>
      </c>
      <c r="I8" s="376">
        <f t="shared" si="0"/>
        <v>0.99999999999999978</v>
      </c>
      <c r="J8" s="376">
        <f t="shared" si="0"/>
        <v>1</v>
      </c>
      <c r="K8" s="376">
        <v>1</v>
      </c>
      <c r="L8" s="376">
        <v>1</v>
      </c>
      <c r="M8" s="376">
        <v>1</v>
      </c>
      <c r="N8" s="376">
        <v>1</v>
      </c>
      <c r="O8" s="377">
        <v>1</v>
      </c>
      <c r="P8" s="377">
        <v>1</v>
      </c>
      <c r="Q8" s="377">
        <v>1</v>
      </c>
      <c r="R8" s="377">
        <v>0.99999999999999989</v>
      </c>
      <c r="S8" s="377">
        <v>1</v>
      </c>
      <c r="T8" s="377">
        <v>1</v>
      </c>
    </row>
    <row r="11" spans="1:21" x14ac:dyDescent="0.2">
      <c r="T11" s="495"/>
    </row>
  </sheetData>
  <mergeCells count="2">
    <mergeCell ref="B3:U3"/>
    <mergeCell ref="B2:U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A1:H54"/>
  <sheetViews>
    <sheetView showGridLines="0" zoomScaleNormal="100" workbookViewId="0">
      <selection activeCell="J8" sqref="J8"/>
    </sheetView>
  </sheetViews>
  <sheetFormatPr defaultColWidth="11.42578125" defaultRowHeight="12.75" x14ac:dyDescent="0.2"/>
  <cols>
    <col min="1" max="1" width="4.140625" style="17" customWidth="1"/>
    <col min="2" max="2" width="30.5703125" style="17" customWidth="1"/>
    <col min="3" max="3" width="10" style="17" customWidth="1"/>
    <col min="4" max="4" width="8" style="64" customWidth="1"/>
    <col min="5" max="5" width="12.140625" style="64" bestFit="1" customWidth="1"/>
    <col min="6" max="6" width="12.140625" style="64" customWidth="1"/>
    <col min="7" max="16384" width="11.42578125" style="1"/>
  </cols>
  <sheetData>
    <row r="1" spans="1:8" x14ac:dyDescent="0.2">
      <c r="A1" s="473"/>
    </row>
    <row r="2" spans="1:8" s="2" customFormat="1" ht="13.5" x14ac:dyDescent="0.2">
      <c r="A2" s="473"/>
      <c r="B2" s="526" t="s">
        <v>256</v>
      </c>
      <c r="C2" s="526"/>
      <c r="D2" s="526"/>
      <c r="E2" s="526"/>
      <c r="F2" s="356"/>
    </row>
    <row r="3" spans="1:8" s="2" customFormat="1" ht="28.5" customHeight="1" x14ac:dyDescent="0.2">
      <c r="A3" s="473"/>
      <c r="B3" s="525" t="s">
        <v>300</v>
      </c>
      <c r="C3" s="525"/>
      <c r="D3" s="525"/>
      <c r="E3" s="525"/>
      <c r="F3" s="14"/>
    </row>
    <row r="4" spans="1:8" s="2" customFormat="1" ht="14.25" thickBot="1" x14ac:dyDescent="0.25">
      <c r="A4" s="17"/>
      <c r="B4" s="65"/>
      <c r="C4" s="66"/>
      <c r="D4" s="66"/>
      <c r="E4" s="66"/>
      <c r="F4" s="8"/>
    </row>
    <row r="5" spans="1:8" s="2" customFormat="1" ht="15.75" customHeight="1" x14ac:dyDescent="0.2">
      <c r="A5" s="17"/>
      <c r="B5" s="527" t="s">
        <v>170</v>
      </c>
      <c r="C5" s="81">
        <v>2018</v>
      </c>
      <c r="D5" s="81">
        <v>2019</v>
      </c>
      <c r="E5" s="82" t="s">
        <v>208</v>
      </c>
      <c r="F5" s="15"/>
    </row>
    <row r="6" spans="1:8" s="2" customFormat="1" ht="15.75" customHeight="1" thickBot="1" x14ac:dyDescent="0.25">
      <c r="A6" s="17"/>
      <c r="B6" s="528"/>
      <c r="C6" s="426" t="s">
        <v>60</v>
      </c>
      <c r="D6" s="426" t="s">
        <v>60</v>
      </c>
      <c r="E6" s="426" t="s">
        <v>216</v>
      </c>
      <c r="F6" s="16"/>
    </row>
    <row r="7" spans="1:8" ht="18" customHeight="1" x14ac:dyDescent="0.2">
      <c r="B7" s="67" t="s">
        <v>22</v>
      </c>
      <c r="C7" s="68">
        <v>0.33260974226791945</v>
      </c>
      <c r="D7" s="68">
        <v>0.33187557584637567</v>
      </c>
      <c r="E7" s="336">
        <v>-7.3416642154377598E-2</v>
      </c>
      <c r="F7" s="3"/>
      <c r="G7" s="3"/>
      <c r="H7" s="3"/>
    </row>
    <row r="8" spans="1:8" ht="16.5" customHeight="1" x14ac:dyDescent="0.2">
      <c r="B8" s="83" t="s">
        <v>169</v>
      </c>
      <c r="C8" s="84">
        <v>0.22461357290070522</v>
      </c>
      <c r="D8" s="84">
        <v>0.22251025930759116</v>
      </c>
      <c r="E8" s="478">
        <v>-0.21033135931140379</v>
      </c>
      <c r="F8" s="3"/>
      <c r="G8" s="3"/>
      <c r="H8" s="3"/>
    </row>
    <row r="9" spans="1:8" ht="16.5" customHeight="1" x14ac:dyDescent="0.2">
      <c r="A9" s="435"/>
      <c r="B9" s="64" t="s">
        <v>314</v>
      </c>
      <c r="C9" s="72">
        <v>3.824359074006637E-2</v>
      </c>
      <c r="D9" s="72">
        <v>4.0338381355868862E-2</v>
      </c>
      <c r="E9" s="336">
        <v>0.20947906158024887</v>
      </c>
      <c r="F9" s="3"/>
      <c r="G9" s="3"/>
      <c r="H9" s="3"/>
    </row>
    <row r="10" spans="1:8" ht="16.5" customHeight="1" x14ac:dyDescent="0.2">
      <c r="A10" s="436"/>
      <c r="B10" s="64" t="s">
        <v>315</v>
      </c>
      <c r="C10" s="72">
        <v>4.719434713639962E-3</v>
      </c>
      <c r="D10" s="72">
        <v>5.1950093589351745E-3</v>
      </c>
      <c r="E10" s="336">
        <v>4.7557464529521198E-2</v>
      </c>
      <c r="F10" s="3"/>
      <c r="G10" s="3"/>
      <c r="H10" s="3"/>
    </row>
    <row r="11" spans="1:8" ht="16.5" customHeight="1" x14ac:dyDescent="0.2">
      <c r="A11" s="435"/>
      <c r="B11" s="311" t="s">
        <v>289</v>
      </c>
      <c r="C11" s="72">
        <v>0.12869805288780459</v>
      </c>
      <c r="D11" s="72">
        <v>0.12821955633829535</v>
      </c>
      <c r="E11" s="336">
        <v>-4.7849654950923859E-2</v>
      </c>
      <c r="F11" s="3"/>
      <c r="G11" s="3"/>
      <c r="H11" s="3"/>
    </row>
    <row r="12" spans="1:8" ht="16.5" customHeight="1" x14ac:dyDescent="0.2">
      <c r="A12" s="435"/>
      <c r="B12" s="64" t="s">
        <v>316</v>
      </c>
      <c r="C12" s="72">
        <v>7.836256346535354E-3</v>
      </c>
      <c r="D12" s="72">
        <v>7.2261866342071008E-3</v>
      </c>
      <c r="E12" s="336">
        <v>-6.100697123282528E-2</v>
      </c>
      <c r="F12" s="3"/>
      <c r="G12" s="3"/>
      <c r="H12" s="3"/>
    </row>
    <row r="13" spans="1:8" ht="16.5" customHeight="1" x14ac:dyDescent="0.2">
      <c r="A13" s="435"/>
      <c r="B13" s="64" t="s">
        <v>317</v>
      </c>
      <c r="C13" s="72">
        <v>4.5116238212658956E-2</v>
      </c>
      <c r="D13" s="72">
        <v>4.1531125620284673E-2</v>
      </c>
      <c r="E13" s="336">
        <v>-0.35851125923742799</v>
      </c>
      <c r="F13" s="3"/>
      <c r="G13" s="3"/>
      <c r="H13" s="3"/>
    </row>
    <row r="14" spans="1:8" ht="16.5" customHeight="1" x14ac:dyDescent="0.2">
      <c r="A14" s="435"/>
      <c r="B14" s="83" t="s">
        <v>141</v>
      </c>
      <c r="C14" s="84">
        <v>8.6132517681111992E-2</v>
      </c>
      <c r="D14" s="84">
        <v>8.6693109595653239E-2</v>
      </c>
      <c r="E14" s="85">
        <v>5.6059191454126633E-2</v>
      </c>
      <c r="F14" s="3"/>
      <c r="G14" s="3"/>
      <c r="H14" s="3"/>
    </row>
    <row r="15" spans="1:8" ht="15" customHeight="1" x14ac:dyDescent="0.2">
      <c r="A15" s="435"/>
      <c r="B15" s="69" t="s">
        <v>318</v>
      </c>
      <c r="C15" s="72">
        <v>6.9574417705256672E-2</v>
      </c>
      <c r="D15" s="72">
        <v>7.0116740890013213E-2</v>
      </c>
      <c r="E15" s="73">
        <v>5.4232318475653685E-2</v>
      </c>
      <c r="F15" s="3"/>
      <c r="G15" s="3"/>
      <c r="H15" s="3"/>
    </row>
    <row r="16" spans="1:8" ht="15" customHeight="1" x14ac:dyDescent="0.2">
      <c r="A16" s="435"/>
      <c r="B16" s="69" t="s">
        <v>288</v>
      </c>
      <c r="C16" s="74">
        <v>1.6558099975855313E-2</v>
      </c>
      <c r="D16" s="74">
        <v>1.657636870564002E-2</v>
      </c>
      <c r="E16" s="71">
        <v>1.8268729784707283E-3</v>
      </c>
      <c r="F16" s="3"/>
      <c r="G16" s="3"/>
      <c r="H16" s="3"/>
    </row>
    <row r="17" spans="1:8" ht="13.5" thickBot="1" x14ac:dyDescent="0.25">
      <c r="A17" s="435"/>
      <c r="B17" s="437" t="s">
        <v>138</v>
      </c>
      <c r="C17" s="211">
        <v>2.1863651686102235E-2</v>
      </c>
      <c r="D17" s="211">
        <v>2.2672206943131292E-2</v>
      </c>
      <c r="E17" s="438">
        <v>8.0855525702905773E-2</v>
      </c>
      <c r="F17" s="3"/>
      <c r="G17" s="3"/>
      <c r="H17" s="3"/>
    </row>
    <row r="18" spans="1:8" ht="15" customHeight="1" x14ac:dyDescent="0.2">
      <c r="A18" s="435"/>
      <c r="B18" s="75"/>
      <c r="C18" s="72"/>
      <c r="D18" s="72"/>
      <c r="E18" s="335"/>
      <c r="F18" s="4"/>
    </row>
    <row r="19" spans="1:8" x14ac:dyDescent="0.2">
      <c r="A19" s="435"/>
      <c r="F19" s="1"/>
    </row>
    <row r="20" spans="1:8" ht="15" customHeight="1" x14ac:dyDescent="0.2">
      <c r="A20" s="435"/>
      <c r="F20" s="1"/>
    </row>
    <row r="21" spans="1:8" ht="15" customHeight="1" x14ac:dyDescent="0.2">
      <c r="A21" s="435"/>
      <c r="F21" s="1"/>
    </row>
    <row r="22" spans="1:8" s="5" customFormat="1" ht="15" customHeight="1" x14ac:dyDescent="0.2">
      <c r="A22" s="435"/>
      <c r="B22" s="77"/>
      <c r="C22" s="77"/>
      <c r="D22" s="77"/>
      <c r="E22" s="77"/>
    </row>
    <row r="23" spans="1:8" ht="15" customHeight="1" x14ac:dyDescent="0.2">
      <c r="A23" s="435"/>
      <c r="B23" s="77"/>
      <c r="C23" s="77"/>
      <c r="D23" s="77"/>
      <c r="E23" s="77"/>
      <c r="F23" s="1"/>
    </row>
    <row r="24" spans="1:8" ht="15" customHeight="1" x14ac:dyDescent="0.2">
      <c r="A24" s="435"/>
      <c r="F24" s="1"/>
    </row>
    <row r="25" spans="1:8" ht="15" customHeight="1" x14ac:dyDescent="0.2">
      <c r="A25" s="435"/>
      <c r="B25" s="69"/>
      <c r="C25" s="71"/>
      <c r="F25" s="1"/>
    </row>
    <row r="26" spans="1:8" ht="15" customHeight="1" x14ac:dyDescent="0.2">
      <c r="A26" s="435"/>
      <c r="B26" s="75"/>
      <c r="C26" s="71"/>
      <c r="F26" s="1"/>
    </row>
    <row r="27" spans="1:8" ht="15" customHeight="1" x14ac:dyDescent="0.2">
      <c r="A27" s="435"/>
      <c r="B27" s="78"/>
      <c r="C27" s="71"/>
      <c r="F27" s="1"/>
    </row>
    <row r="28" spans="1:8" ht="15" customHeight="1" x14ac:dyDescent="0.2">
      <c r="A28" s="435"/>
      <c r="B28" s="75"/>
      <c r="C28" s="71"/>
      <c r="F28" s="1"/>
    </row>
    <row r="29" spans="1:8" ht="15" customHeight="1" x14ac:dyDescent="0.2">
      <c r="A29" s="435"/>
      <c r="B29" s="69"/>
      <c r="C29" s="71"/>
      <c r="F29" s="1"/>
    </row>
    <row r="30" spans="1:8" ht="15" customHeight="1" x14ac:dyDescent="0.2">
      <c r="A30" s="435"/>
      <c r="B30" s="66"/>
      <c r="C30" s="64"/>
      <c r="F30" s="1"/>
    </row>
    <row r="31" spans="1:8" ht="15" customHeight="1" x14ac:dyDescent="0.2">
      <c r="A31" s="435"/>
      <c r="B31" s="66"/>
      <c r="C31" s="64"/>
      <c r="F31" s="1"/>
    </row>
    <row r="32" spans="1:8" ht="16.5" customHeight="1" x14ac:dyDescent="0.2">
      <c r="B32" s="66"/>
      <c r="C32" s="64"/>
      <c r="F32" s="1"/>
    </row>
    <row r="33" spans="1:6" ht="16.5" customHeight="1" x14ac:dyDescent="0.2">
      <c r="B33" s="66"/>
      <c r="C33" s="64"/>
      <c r="F33" s="1"/>
    </row>
    <row r="34" spans="1:6" ht="15" customHeight="1" x14ac:dyDescent="0.2">
      <c r="B34" s="66"/>
      <c r="C34" s="64"/>
      <c r="F34" s="1"/>
    </row>
    <row r="35" spans="1:6" ht="15" customHeight="1" x14ac:dyDescent="0.2">
      <c r="B35" s="66"/>
      <c r="C35" s="64"/>
      <c r="F35" s="1"/>
    </row>
    <row r="36" spans="1:6" ht="15" customHeight="1" x14ac:dyDescent="0.2">
      <c r="B36" s="64"/>
      <c r="C36" s="64"/>
      <c r="F36" s="1"/>
    </row>
    <row r="37" spans="1:6" ht="15" customHeight="1" x14ac:dyDescent="0.2">
      <c r="B37" s="64"/>
      <c r="C37" s="64"/>
      <c r="F37" s="1"/>
    </row>
    <row r="38" spans="1:6" ht="15" customHeight="1" x14ac:dyDescent="0.2">
      <c r="B38" s="64"/>
      <c r="C38" s="64"/>
      <c r="F38" s="1"/>
    </row>
    <row r="39" spans="1:6" ht="15" customHeight="1" x14ac:dyDescent="0.2">
      <c r="B39" s="64"/>
      <c r="C39" s="64"/>
      <c r="F39" s="1"/>
    </row>
    <row r="40" spans="1:6" ht="16.5" customHeight="1" x14ac:dyDescent="0.2">
      <c r="B40" s="64"/>
      <c r="C40" s="64"/>
      <c r="F40" s="1"/>
    </row>
    <row r="41" spans="1:6" ht="16.5" customHeight="1" x14ac:dyDescent="0.2">
      <c r="B41" s="64"/>
      <c r="C41" s="64"/>
      <c r="F41" s="1"/>
    </row>
    <row r="42" spans="1:6" ht="15" customHeight="1" x14ac:dyDescent="0.2">
      <c r="A42" s="479"/>
      <c r="B42" s="64"/>
      <c r="C42" s="64"/>
      <c r="F42" s="1"/>
    </row>
    <row r="43" spans="1:6" ht="15" customHeight="1" x14ac:dyDescent="0.2">
      <c r="B43" s="64"/>
      <c r="C43" s="64"/>
      <c r="F43" s="1"/>
    </row>
    <row r="44" spans="1:6" ht="15" customHeight="1" x14ac:dyDescent="0.2">
      <c r="F44" s="1"/>
    </row>
    <row r="45" spans="1:6" ht="15" customHeight="1" x14ac:dyDescent="0.2">
      <c r="F45" s="1"/>
    </row>
    <row r="49" spans="2:2" ht="21.75" customHeight="1" x14ac:dyDescent="0.2"/>
    <row r="50" spans="2:2" ht="18" customHeight="1" x14ac:dyDescent="0.2"/>
    <row r="51" spans="2:2" x14ac:dyDescent="0.2">
      <c r="B51" s="425"/>
    </row>
    <row r="53" spans="2:2" ht="12.75" customHeight="1" x14ac:dyDescent="0.2"/>
    <row r="54" spans="2:2" ht="12.75" customHeight="1" x14ac:dyDescent="0.2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B1:L22"/>
  <sheetViews>
    <sheetView showGridLines="0" workbookViewId="0">
      <selection activeCell="K8" sqref="K8"/>
    </sheetView>
  </sheetViews>
  <sheetFormatPr defaultColWidth="11.42578125" defaultRowHeight="11.25" x14ac:dyDescent="0.2"/>
  <cols>
    <col min="1" max="1" width="4.7109375" style="86" customWidth="1"/>
    <col min="2" max="2" width="5.42578125" style="103" bestFit="1" customWidth="1"/>
    <col min="3" max="3" width="16.140625" style="86" customWidth="1"/>
    <col min="4" max="4" width="11.28515625" style="86" bestFit="1" customWidth="1"/>
    <col min="5" max="5" width="11.28515625" style="86" customWidth="1"/>
    <col min="6" max="6" width="11.5703125" style="86" customWidth="1"/>
    <col min="7" max="12" width="8.28515625" style="86" customWidth="1"/>
    <col min="13" max="16384" width="11.42578125" style="86"/>
  </cols>
  <sheetData>
    <row r="1" spans="2:12" x14ac:dyDescent="0.2">
      <c r="C1" s="439"/>
    </row>
    <row r="2" spans="2:12" ht="12.75" x14ac:dyDescent="0.2">
      <c r="B2" s="509" t="s">
        <v>257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</row>
    <row r="3" spans="2:12" ht="12.75" x14ac:dyDescent="0.2">
      <c r="B3" s="529" t="s">
        <v>302</v>
      </c>
      <c r="C3" s="529"/>
      <c r="D3" s="529"/>
      <c r="E3" s="529"/>
      <c r="F3" s="529"/>
      <c r="G3" s="529"/>
      <c r="H3" s="529"/>
      <c r="I3" s="529"/>
      <c r="J3" s="529"/>
      <c r="K3" s="529"/>
      <c r="L3" s="529"/>
    </row>
    <row r="4" spans="2:12" ht="13.5" thickBo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2:12" s="88" customFormat="1" ht="19.5" customHeight="1" x14ac:dyDescent="0.2">
      <c r="B5" s="530" t="s">
        <v>19</v>
      </c>
      <c r="C5" s="532" t="s">
        <v>96</v>
      </c>
      <c r="D5" s="534" t="s">
        <v>275</v>
      </c>
      <c r="E5" s="535"/>
      <c r="F5" s="536"/>
      <c r="G5" s="534" t="s">
        <v>60</v>
      </c>
      <c r="H5" s="535"/>
      <c r="I5" s="536"/>
      <c r="J5" s="534" t="s">
        <v>235</v>
      </c>
      <c r="K5" s="535"/>
      <c r="L5" s="535"/>
    </row>
    <row r="6" spans="2:12" s="88" customFormat="1" ht="34.5" customHeight="1" thickBot="1" x14ac:dyDescent="0.25">
      <c r="B6" s="531"/>
      <c r="C6" s="533"/>
      <c r="D6" s="421" t="s">
        <v>284</v>
      </c>
      <c r="E6" s="421" t="s">
        <v>299</v>
      </c>
      <c r="F6" s="421" t="s">
        <v>208</v>
      </c>
      <c r="G6" s="421" t="s">
        <v>284</v>
      </c>
      <c r="H6" s="421" t="s">
        <v>299</v>
      </c>
      <c r="I6" s="422" t="s">
        <v>234</v>
      </c>
      <c r="J6" s="421" t="s">
        <v>284</v>
      </c>
      <c r="K6" s="459" t="s">
        <v>299</v>
      </c>
      <c r="L6" s="423" t="s">
        <v>237</v>
      </c>
    </row>
    <row r="7" spans="2:12" ht="19.5" customHeight="1" x14ac:dyDescent="0.2">
      <c r="B7" s="89">
        <v>0</v>
      </c>
      <c r="C7" s="341" t="s">
        <v>64</v>
      </c>
      <c r="D7" s="90">
        <v>2291407.0816045073</v>
      </c>
      <c r="E7" s="90">
        <v>2408396.4951245356</v>
      </c>
      <c r="F7" s="90">
        <v>116989.41352002826</v>
      </c>
      <c r="G7" s="344">
        <v>0.33260974226791951</v>
      </c>
      <c r="H7" s="344">
        <v>0.33187557584637567</v>
      </c>
      <c r="I7" s="91">
        <v>-7.341664215438147E-2</v>
      </c>
      <c r="J7" s="345">
        <v>1.0000000000000002</v>
      </c>
      <c r="K7" s="345">
        <v>1</v>
      </c>
      <c r="L7" s="92">
        <v>-8.5660645243734734E-15</v>
      </c>
    </row>
    <row r="8" spans="2:12" ht="18" customHeight="1" x14ac:dyDescent="0.2">
      <c r="B8" s="93">
        <v>1000</v>
      </c>
      <c r="C8" s="342" t="s">
        <v>214</v>
      </c>
      <c r="D8" s="94">
        <v>495355.23353353131</v>
      </c>
      <c r="E8" s="94">
        <v>540739.54599923</v>
      </c>
      <c r="F8" s="94">
        <v>45384.312465698691</v>
      </c>
      <c r="G8" s="96">
        <v>7.1903407246731277E-2</v>
      </c>
      <c r="H8" s="96">
        <v>7.4513581370297843E-2</v>
      </c>
      <c r="I8" s="95">
        <v>0.26101741235665665</v>
      </c>
      <c r="J8" s="346">
        <v>0.21617949840089948</v>
      </c>
      <c r="K8" s="346">
        <v>0.22452264280149972</v>
      </c>
      <c r="L8" s="97">
        <v>0.83431444006002442</v>
      </c>
    </row>
    <row r="9" spans="2:12" ht="18" customHeight="1" x14ac:dyDescent="0.2">
      <c r="B9" s="93">
        <v>2000</v>
      </c>
      <c r="C9" s="342" t="s">
        <v>211</v>
      </c>
      <c r="D9" s="94">
        <v>626446.83855667501</v>
      </c>
      <c r="E9" s="94">
        <v>667907.84324913321</v>
      </c>
      <c r="F9" s="94">
        <v>41461.004692458198</v>
      </c>
      <c r="G9" s="96">
        <v>9.0932040487099963E-2</v>
      </c>
      <c r="H9" s="96">
        <v>9.2037295577925574E-2</v>
      </c>
      <c r="I9" s="95">
        <v>0.11052550908256104</v>
      </c>
      <c r="J9" s="346">
        <v>0.27338958825160803</v>
      </c>
      <c r="K9" s="346">
        <v>0.27732470322109332</v>
      </c>
      <c r="L9" s="97">
        <v>0.39351149694852872</v>
      </c>
    </row>
    <row r="10" spans="2:12" ht="18" customHeight="1" x14ac:dyDescent="0.2">
      <c r="B10" s="93">
        <v>3000</v>
      </c>
      <c r="C10" s="342" t="s">
        <v>213</v>
      </c>
      <c r="D10" s="94">
        <v>106362.94942930402</v>
      </c>
      <c r="E10" s="94">
        <v>116089.14012934301</v>
      </c>
      <c r="F10" s="94">
        <v>9726.1907000389911</v>
      </c>
      <c r="G10" s="96">
        <v>1.5439139330827389E-2</v>
      </c>
      <c r="H10" s="96">
        <v>1.5997013078174284E-2</v>
      </c>
      <c r="I10" s="95">
        <v>5.5787374734689484E-2</v>
      </c>
      <c r="J10" s="346">
        <v>4.6418181336345399E-2</v>
      </c>
      <c r="K10" s="346">
        <v>4.8201839009627094E-2</v>
      </c>
      <c r="L10" s="97">
        <v>0.17836576732816953</v>
      </c>
    </row>
    <row r="11" spans="2:12" ht="18" customHeight="1" x14ac:dyDescent="0.2">
      <c r="B11" s="93">
        <v>4000</v>
      </c>
      <c r="C11" s="342" t="s">
        <v>212</v>
      </c>
      <c r="D11" s="94">
        <v>1026336.0022413271</v>
      </c>
      <c r="E11" s="94">
        <v>1042722.5194568795</v>
      </c>
      <c r="F11" s="94">
        <v>16386.517215552391</v>
      </c>
      <c r="G11" s="96">
        <v>0.14897804756138672</v>
      </c>
      <c r="H11" s="96">
        <v>0.14368653055810124</v>
      </c>
      <c r="I11" s="95">
        <v>-0.52915170032854786</v>
      </c>
      <c r="J11" s="346">
        <v>0.44790644599154245</v>
      </c>
      <c r="K11" s="346">
        <v>0.43295301316362422</v>
      </c>
      <c r="L11" s="97">
        <v>-1.4953432827918223</v>
      </c>
    </row>
    <row r="12" spans="2:12" ht="18" customHeight="1" x14ac:dyDescent="0.2">
      <c r="B12" s="93">
        <v>5000</v>
      </c>
      <c r="C12" s="342" t="s">
        <v>251</v>
      </c>
      <c r="D12" s="94">
        <v>36617.971070629996</v>
      </c>
      <c r="E12" s="94">
        <v>40911.056323239995</v>
      </c>
      <c r="F12" s="94">
        <v>4293.0852526099989</v>
      </c>
      <c r="G12" s="96">
        <v>5.3152903375195786E-3</v>
      </c>
      <c r="H12" s="96">
        <v>5.6375187404749611E-3</v>
      </c>
      <c r="I12" s="95">
        <v>3.2222840295538249E-2</v>
      </c>
      <c r="J12" s="346">
        <v>1.5980561186443164E-2</v>
      </c>
      <c r="K12" s="346">
        <v>1.6986844319886178E-2</v>
      </c>
      <c r="L12" s="97">
        <v>0.10062831334430138</v>
      </c>
    </row>
    <row r="13" spans="2:12" ht="18" customHeight="1" thickBot="1" x14ac:dyDescent="0.25">
      <c r="B13" s="98">
        <v>9000</v>
      </c>
      <c r="C13" s="343" t="s">
        <v>210</v>
      </c>
      <c r="D13" s="99">
        <v>288.08677303999997</v>
      </c>
      <c r="E13" s="99">
        <v>26.389966710000003</v>
      </c>
      <c r="F13" s="99">
        <v>-261.69680632999996</v>
      </c>
      <c r="G13" s="101">
        <v>4.1817304354551798E-5</v>
      </c>
      <c r="H13" s="101">
        <v>3.6365214017615727E-6</v>
      </c>
      <c r="I13" s="100">
        <v>-3.8180782952790225E-3</v>
      </c>
      <c r="J13" s="347">
        <v>1.2572483316158453E-4</v>
      </c>
      <c r="K13" s="347">
        <v>1.0957484269480889E-5</v>
      </c>
      <c r="L13" s="102">
        <v>-1.1476734889210364E-2</v>
      </c>
    </row>
    <row r="22" spans="4:5" ht="12.75" x14ac:dyDescent="0.2">
      <c r="D22" s="365"/>
      <c r="E22" s="365"/>
    </row>
  </sheetData>
  <mergeCells count="7">
    <mergeCell ref="B3:L3"/>
    <mergeCell ref="B2:L2"/>
    <mergeCell ref="B5:B6"/>
    <mergeCell ref="C5:C6"/>
    <mergeCell ref="D5:F5"/>
    <mergeCell ref="G5:I5"/>
    <mergeCell ref="J5:L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E6:F6 I6 D6 G6:H6 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tabColor theme="0"/>
  </sheetPr>
  <dimension ref="B1:AA19"/>
  <sheetViews>
    <sheetView showGridLines="0" workbookViewId="0">
      <selection activeCell="S18" sqref="S18"/>
    </sheetView>
  </sheetViews>
  <sheetFormatPr defaultRowHeight="12.75" x14ac:dyDescent="0.2"/>
  <cols>
    <col min="1" max="1" width="5.140625" style="48" customWidth="1"/>
    <col min="2" max="2" width="5.85546875" style="48" customWidth="1"/>
    <col min="3" max="3" width="15.5703125" style="48" customWidth="1"/>
    <col min="4" max="6" width="9.140625" style="48" customWidth="1"/>
    <col min="7" max="9" width="8" style="48" customWidth="1"/>
    <col min="10" max="11" width="7.7109375" style="48" customWidth="1"/>
    <col min="12" max="19" width="7.7109375" style="48" bestFit="1" customWidth="1"/>
    <col min="20" max="21" width="7.7109375" style="48" customWidth="1"/>
    <col min="22" max="22" width="12.42578125" style="48" customWidth="1"/>
    <col min="23" max="16384" width="9.140625" style="48"/>
  </cols>
  <sheetData>
    <row r="1" spans="2:27" x14ac:dyDescent="0.2">
      <c r="C1" s="440"/>
    </row>
    <row r="2" spans="2:27" x14ac:dyDescent="0.2">
      <c r="B2" s="537" t="s">
        <v>258</v>
      </c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</row>
    <row r="3" spans="2:27" ht="12.75" customHeight="1" x14ac:dyDescent="0.2">
      <c r="B3" s="538" t="s">
        <v>388</v>
      </c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493"/>
    </row>
    <row r="4" spans="2:27" ht="13.5" thickBot="1" x14ac:dyDescent="0.25">
      <c r="B4" s="58"/>
      <c r="C4" s="104"/>
      <c r="D4" s="104"/>
      <c r="E4" s="104"/>
      <c r="F4" s="104"/>
      <c r="G4" s="104"/>
      <c r="H4" s="105"/>
      <c r="I4" s="410"/>
      <c r="J4" s="59"/>
      <c r="K4" s="106"/>
      <c r="L4" s="106"/>
      <c r="M4" s="59"/>
      <c r="N4" s="107"/>
      <c r="T4" s="108"/>
      <c r="U4" s="108" t="s">
        <v>115</v>
      </c>
    </row>
    <row r="5" spans="2:27" ht="26.25" customHeight="1" thickBot="1" x14ac:dyDescent="0.25">
      <c r="B5" s="397" t="s">
        <v>19</v>
      </c>
      <c r="C5" s="397" t="s">
        <v>96</v>
      </c>
      <c r="D5" s="398">
        <v>2002</v>
      </c>
      <c r="E5" s="398">
        <v>2003</v>
      </c>
      <c r="F5" s="398">
        <v>2004</v>
      </c>
      <c r="G5" s="398">
        <v>2005</v>
      </c>
      <c r="H5" s="398">
        <v>2006</v>
      </c>
      <c r="I5" s="398">
        <v>2007</v>
      </c>
      <c r="J5" s="398">
        <v>2008</v>
      </c>
      <c r="K5" s="398">
        <v>2009</v>
      </c>
      <c r="L5" s="398">
        <v>2010</v>
      </c>
      <c r="M5" s="398">
        <v>2011</v>
      </c>
      <c r="N5" s="398">
        <v>2012</v>
      </c>
      <c r="O5" s="399">
        <v>2013</v>
      </c>
      <c r="P5" s="398">
        <v>2014</v>
      </c>
      <c r="Q5" s="398">
        <v>2015</v>
      </c>
      <c r="R5" s="400">
        <v>2016</v>
      </c>
      <c r="S5" s="400">
        <v>2017</v>
      </c>
      <c r="T5" s="400">
        <v>2018</v>
      </c>
      <c r="U5" s="460">
        <v>2019</v>
      </c>
      <c r="V5"/>
    </row>
    <row r="6" spans="2:27" ht="21" customHeight="1" x14ac:dyDescent="0.2">
      <c r="B6" s="388">
        <v>1000</v>
      </c>
      <c r="C6" s="386" t="s">
        <v>214</v>
      </c>
      <c r="D6" s="109">
        <v>0.20306758350233592</v>
      </c>
      <c r="E6" s="109">
        <v>0.20065371377954</v>
      </c>
      <c r="F6" s="109">
        <v>0.19138450634318221</v>
      </c>
      <c r="G6" s="109">
        <v>0.20692205787257814</v>
      </c>
      <c r="H6" s="109">
        <v>0.20434522909117303</v>
      </c>
      <c r="I6" s="109">
        <v>0.2130290501430944</v>
      </c>
      <c r="J6" s="393">
        <v>0.22736961535398445</v>
      </c>
      <c r="K6" s="393">
        <v>0.22166643434560435</v>
      </c>
      <c r="L6" s="393">
        <v>0.20732787606759373</v>
      </c>
      <c r="M6" s="393">
        <v>0.21771494179685524</v>
      </c>
      <c r="N6" s="393">
        <v>0.20709903654561404</v>
      </c>
      <c r="O6" s="393">
        <v>0.21011186850203223</v>
      </c>
      <c r="P6" s="394">
        <v>0.21008146119513191</v>
      </c>
      <c r="Q6" s="395">
        <v>0.21116440043066942</v>
      </c>
      <c r="R6" s="395">
        <v>0.22617602789181912</v>
      </c>
      <c r="S6" s="395">
        <v>0.21745914833610214</v>
      </c>
      <c r="T6" s="395">
        <v>0.21617949840089948</v>
      </c>
      <c r="U6" s="395">
        <v>0.22452264280149972</v>
      </c>
      <c r="V6"/>
      <c r="X6" s="489"/>
      <c r="Y6" s="489"/>
      <c r="Z6" s="490"/>
      <c r="AA6" s="489"/>
    </row>
    <row r="7" spans="2:27" ht="21" customHeight="1" x14ac:dyDescent="0.2">
      <c r="B7" s="388">
        <v>2000</v>
      </c>
      <c r="C7" s="386" t="s">
        <v>211</v>
      </c>
      <c r="D7" s="109">
        <v>0.2445755951415696</v>
      </c>
      <c r="E7" s="109">
        <v>0.2458506925880089</v>
      </c>
      <c r="F7" s="109">
        <v>0.24806510247415187</v>
      </c>
      <c r="G7" s="109">
        <v>0.24964246479396235</v>
      </c>
      <c r="H7" s="109">
        <v>0.25646157055782753</v>
      </c>
      <c r="I7" s="109">
        <v>0.25416471213796205</v>
      </c>
      <c r="J7" s="393">
        <v>0.25432500477698672</v>
      </c>
      <c r="K7" s="393">
        <v>0.27727796466833482</v>
      </c>
      <c r="L7" s="393">
        <v>0.27542938266452482</v>
      </c>
      <c r="M7" s="393">
        <v>0.27112968147059829</v>
      </c>
      <c r="N7" s="393">
        <v>0.27995808631954866</v>
      </c>
      <c r="O7" s="393">
        <v>0.27386938380947423</v>
      </c>
      <c r="P7" s="393">
        <v>0.27705055121101563</v>
      </c>
      <c r="Q7" s="393">
        <v>0.27697215447515161</v>
      </c>
      <c r="R7" s="393">
        <v>0.27798558813147067</v>
      </c>
      <c r="S7" s="393">
        <v>0.27685112487277558</v>
      </c>
      <c r="T7" s="393">
        <v>0.27338958825160803</v>
      </c>
      <c r="U7" s="393">
        <v>0.27732470322109332</v>
      </c>
      <c r="V7"/>
      <c r="X7" s="489"/>
      <c r="Y7" s="489"/>
      <c r="Z7" s="490"/>
      <c r="AA7" s="489"/>
    </row>
    <row r="8" spans="2:27" ht="21" customHeight="1" x14ac:dyDescent="0.2">
      <c r="B8" s="388">
        <v>3000</v>
      </c>
      <c r="C8" s="386" t="s">
        <v>213</v>
      </c>
      <c r="D8" s="109">
        <v>3.5675916513341135E-2</v>
      </c>
      <c r="E8" s="109">
        <v>3.5956594548608445E-2</v>
      </c>
      <c r="F8" s="109">
        <v>3.4099624856827909E-2</v>
      </c>
      <c r="G8" s="109">
        <v>3.3587678548335845E-2</v>
      </c>
      <c r="H8" s="109">
        <v>3.4931081302444184E-2</v>
      </c>
      <c r="I8" s="109">
        <v>3.5357780154580049E-2</v>
      </c>
      <c r="J8" s="393">
        <v>3.5497256039686328E-2</v>
      </c>
      <c r="K8" s="393">
        <v>3.9102033374429274E-2</v>
      </c>
      <c r="L8" s="393">
        <v>3.7726932787049361E-2</v>
      </c>
      <c r="M8" s="393">
        <v>3.7305963388943958E-2</v>
      </c>
      <c r="N8" s="393">
        <v>3.8772223264748662E-2</v>
      </c>
      <c r="O8" s="393">
        <v>3.9117844471936433E-2</v>
      </c>
      <c r="P8" s="393">
        <v>4.093430464899394E-2</v>
      </c>
      <c r="Q8" s="393">
        <v>4.4273250441912333E-2</v>
      </c>
      <c r="R8" s="393">
        <v>4.5187290690735481E-2</v>
      </c>
      <c r="S8" s="393">
        <v>4.581026727308727E-2</v>
      </c>
      <c r="T8" s="393">
        <v>4.6418181336345399E-2</v>
      </c>
      <c r="U8" s="393">
        <v>4.8201839009627094E-2</v>
      </c>
      <c r="V8"/>
      <c r="X8" s="489"/>
      <c r="Y8" s="489"/>
      <c r="Z8" s="490"/>
      <c r="AA8" s="489"/>
    </row>
    <row r="9" spans="2:27" ht="21" customHeight="1" x14ac:dyDescent="0.2">
      <c r="B9" s="388">
        <v>4000</v>
      </c>
      <c r="C9" s="386" t="s">
        <v>212</v>
      </c>
      <c r="D9" s="109">
        <v>0.4640297413570133</v>
      </c>
      <c r="E9" s="109">
        <v>0.46644039271222171</v>
      </c>
      <c r="F9" s="109">
        <v>0.4762854287943124</v>
      </c>
      <c r="G9" s="109">
        <v>0.4610962372918383</v>
      </c>
      <c r="H9" s="109">
        <v>0.45558383363351967</v>
      </c>
      <c r="I9" s="109">
        <v>0.44743577188992373</v>
      </c>
      <c r="J9" s="393">
        <v>0.46344820490234906</v>
      </c>
      <c r="K9" s="393">
        <v>0.44518844560576504</v>
      </c>
      <c r="L9" s="393">
        <v>0.45771261141648062</v>
      </c>
      <c r="M9" s="393">
        <v>0.451607687630733</v>
      </c>
      <c r="N9" s="393">
        <v>0.45485375386143145</v>
      </c>
      <c r="O9" s="393">
        <v>0.45975115263020794</v>
      </c>
      <c r="P9" s="393">
        <v>0.45563688931422669</v>
      </c>
      <c r="Q9" s="393">
        <v>0.44980917096177814</v>
      </c>
      <c r="R9" s="393">
        <v>0.43393584029431298</v>
      </c>
      <c r="S9" s="393">
        <v>0.44347351990717332</v>
      </c>
      <c r="T9" s="393">
        <v>0.44790644599154245</v>
      </c>
      <c r="U9" s="393">
        <v>0.43295301316362422</v>
      </c>
      <c r="V9"/>
      <c r="X9" s="489"/>
      <c r="Y9" s="489"/>
      <c r="Z9" s="490"/>
      <c r="AA9" s="489"/>
    </row>
    <row r="10" spans="2:27" ht="21" customHeight="1" x14ac:dyDescent="0.2">
      <c r="B10" s="388">
        <v>5000</v>
      </c>
      <c r="C10" s="386" t="s">
        <v>251</v>
      </c>
      <c r="D10" s="109">
        <v>5.0785608562708522E-2</v>
      </c>
      <c r="E10" s="109">
        <v>5.0824947004244135E-2</v>
      </c>
      <c r="F10" s="109">
        <v>4.9932127309199513E-2</v>
      </c>
      <c r="G10" s="109">
        <v>4.8035770541796849E-2</v>
      </c>
      <c r="H10" s="109">
        <v>4.82235305991775E-2</v>
      </c>
      <c r="I10" s="109">
        <v>4.8235024779813257E-2</v>
      </c>
      <c r="J10" s="393">
        <v>2.0293125927667747E-2</v>
      </c>
      <c r="K10" s="393">
        <v>1.7970992058693881E-2</v>
      </c>
      <c r="L10" s="393">
        <v>2.1026265482663415E-2</v>
      </c>
      <c r="M10" s="393">
        <v>2.1983643449643056E-2</v>
      </c>
      <c r="N10" s="393">
        <v>1.9578950875531888E-2</v>
      </c>
      <c r="O10" s="393">
        <v>1.6805287315234032E-2</v>
      </c>
      <c r="P10" s="393">
        <v>1.6203568409938217E-2</v>
      </c>
      <c r="Q10" s="393">
        <v>1.8022262084426768E-2</v>
      </c>
      <c r="R10" s="393">
        <v>1.6637469992200452E-2</v>
      </c>
      <c r="S10" s="393">
        <v>1.6293760736070497E-2</v>
      </c>
      <c r="T10" s="393">
        <v>1.5980561186443164E-2</v>
      </c>
      <c r="U10" s="393">
        <v>1.6986844319886178E-2</v>
      </c>
      <c r="V10"/>
      <c r="X10" s="489"/>
      <c r="Y10" s="489"/>
      <c r="Z10" s="490"/>
      <c r="AA10" s="489"/>
    </row>
    <row r="11" spans="2:27" ht="21" customHeight="1" thickBot="1" x14ac:dyDescent="0.25">
      <c r="B11" s="389">
        <v>9000</v>
      </c>
      <c r="C11" s="387" t="s">
        <v>17</v>
      </c>
      <c r="D11" s="110">
        <v>1.8655549230314876E-3</v>
      </c>
      <c r="E11" s="110">
        <v>2.7365936737681586E-4</v>
      </c>
      <c r="F11" s="110">
        <v>2.3321022232603876E-4</v>
      </c>
      <c r="G11" s="110">
        <v>7.157909514884784E-4</v>
      </c>
      <c r="H11" s="110">
        <v>4.5475481585809357E-4</v>
      </c>
      <c r="I11" s="110">
        <v>1.7776608946264956E-3</v>
      </c>
      <c r="J11" s="396">
        <v>-9.332070006742634E-4</v>
      </c>
      <c r="K11" s="396">
        <v>-1.2058700528275812E-3</v>
      </c>
      <c r="L11" s="396">
        <v>7.7693158168805993E-4</v>
      </c>
      <c r="M11" s="396">
        <v>2.5808226322651245E-4</v>
      </c>
      <c r="N11" s="396">
        <v>-2.6205086687453261E-4</v>
      </c>
      <c r="O11" s="396">
        <v>3.4446327111511277E-4</v>
      </c>
      <c r="P11" s="396">
        <v>9.3225220693576698E-5</v>
      </c>
      <c r="Q11" s="396">
        <v>-2.4123839393827906E-4</v>
      </c>
      <c r="R11" s="396">
        <v>7.7782999461392779E-5</v>
      </c>
      <c r="S11" s="396">
        <v>1.121788747913213E-4</v>
      </c>
      <c r="T11" s="396">
        <v>1.2572483316158453E-4</v>
      </c>
      <c r="U11" s="396">
        <v>1.0957484269480889E-5</v>
      </c>
      <c r="V11"/>
      <c r="X11" s="489"/>
      <c r="Y11" s="489"/>
      <c r="Z11" s="490"/>
      <c r="AA11" s="489"/>
    </row>
    <row r="12" spans="2:27" ht="18" customHeight="1" thickBot="1" x14ac:dyDescent="0.25">
      <c r="B12" s="390">
        <v>0</v>
      </c>
      <c r="C12" s="390" t="s">
        <v>95</v>
      </c>
      <c r="D12" s="391">
        <v>1</v>
      </c>
      <c r="E12" s="391">
        <v>0.99999999999999989</v>
      </c>
      <c r="F12" s="391">
        <v>0.99999999999999989</v>
      </c>
      <c r="G12" s="391">
        <v>0.99999999999999989</v>
      </c>
      <c r="H12" s="391">
        <v>1</v>
      </c>
      <c r="I12" s="391">
        <v>0.99999999999999989</v>
      </c>
      <c r="J12" s="391">
        <v>1.0000000000000002</v>
      </c>
      <c r="K12" s="391">
        <v>0.99999999999999989</v>
      </c>
      <c r="L12" s="391">
        <v>0.99999999999999989</v>
      </c>
      <c r="M12" s="391">
        <v>1</v>
      </c>
      <c r="N12" s="391">
        <v>1.0000000000000002</v>
      </c>
      <c r="O12" s="391">
        <v>1</v>
      </c>
      <c r="P12" s="392">
        <v>1</v>
      </c>
      <c r="Q12" s="392">
        <v>1</v>
      </c>
      <c r="R12" s="392">
        <v>1.0000000000000002</v>
      </c>
      <c r="S12" s="392">
        <v>1.0000000000000002</v>
      </c>
      <c r="T12" s="392">
        <v>1.0000000000000002</v>
      </c>
      <c r="U12" s="392">
        <v>1</v>
      </c>
      <c r="V12"/>
    </row>
    <row r="13" spans="2:27" x14ac:dyDescent="0.2">
      <c r="V13"/>
      <c r="Y13" s="489"/>
    </row>
    <row r="14" spans="2:27" x14ac:dyDescent="0.2"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</row>
    <row r="15" spans="2:27" x14ac:dyDescent="0.2"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</row>
    <row r="16" spans="2:27" x14ac:dyDescent="0.2">
      <c r="D16" s="489"/>
      <c r="E16" s="489"/>
      <c r="F16" s="489"/>
      <c r="G16" s="489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</row>
    <row r="17" spans="4:21" x14ac:dyDescent="0.2"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</row>
    <row r="18" spans="4:21" x14ac:dyDescent="0.2"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</row>
    <row r="19" spans="4:21" x14ac:dyDescent="0.2"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  <c r="U19" s="489"/>
    </row>
  </sheetData>
  <mergeCells count="2">
    <mergeCell ref="B2:V2"/>
    <mergeCell ref="B3:U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showGridLines="0" workbookViewId="0">
      <selection activeCell="D8" sqref="D8"/>
    </sheetView>
  </sheetViews>
  <sheetFormatPr defaultRowHeight="12.75" x14ac:dyDescent="0.2"/>
  <cols>
    <col min="1" max="1" width="4.5703125" style="112" customWidth="1"/>
    <col min="2" max="2" width="13.5703125" style="112" customWidth="1"/>
    <col min="3" max="14" width="7.7109375" style="112" customWidth="1"/>
    <col min="15" max="15" width="8.7109375" style="112" customWidth="1"/>
    <col min="16" max="22" width="5.85546875" style="112" customWidth="1"/>
    <col min="23" max="23" width="6" style="112" customWidth="1"/>
    <col min="24" max="31" width="5.7109375" style="112" customWidth="1"/>
    <col min="32" max="32" width="6" style="112" customWidth="1"/>
    <col min="33" max="40" width="5.85546875" style="112" customWidth="1"/>
    <col min="41" max="41" width="6" style="112" customWidth="1"/>
    <col min="42" max="50" width="6.140625" style="112" customWidth="1"/>
    <col min="51" max="16384" width="9.140625" style="112"/>
  </cols>
  <sheetData>
    <row r="1" spans="2:14" x14ac:dyDescent="0.2">
      <c r="F1" s="278"/>
      <c r="G1" s="278"/>
      <c r="H1" s="278"/>
      <c r="I1" s="278"/>
    </row>
    <row r="2" spans="2:14" x14ac:dyDescent="0.2">
      <c r="B2" s="541" t="s">
        <v>259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</row>
    <row r="3" spans="2:14" ht="27.75" customHeight="1" thickBot="1" x14ac:dyDescent="0.25">
      <c r="B3" s="542" t="s">
        <v>285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2:14" ht="43.5" customHeight="1" x14ac:dyDescent="0.2">
      <c r="B4" s="113"/>
      <c r="C4" s="539" t="s">
        <v>253</v>
      </c>
      <c r="D4" s="540"/>
      <c r="E4" s="539" t="s">
        <v>254</v>
      </c>
      <c r="F4" s="540"/>
      <c r="G4" s="539" t="s">
        <v>211</v>
      </c>
      <c r="H4" s="540"/>
      <c r="I4" s="539" t="s">
        <v>213</v>
      </c>
      <c r="J4" s="540"/>
      <c r="K4" s="539" t="s">
        <v>212</v>
      </c>
      <c r="L4" s="540"/>
      <c r="M4" s="539" t="s">
        <v>210</v>
      </c>
      <c r="N4" s="540"/>
    </row>
    <row r="5" spans="2:14" ht="20.100000000000001" customHeight="1" thickBot="1" x14ac:dyDescent="0.25">
      <c r="B5" s="114"/>
      <c r="C5" s="401">
        <v>2009</v>
      </c>
      <c r="D5" s="402">
        <v>2018</v>
      </c>
      <c r="E5" s="401">
        <v>2009</v>
      </c>
      <c r="F5" s="403">
        <v>2018</v>
      </c>
      <c r="G5" s="401">
        <v>2009</v>
      </c>
      <c r="H5" s="402">
        <v>2018</v>
      </c>
      <c r="I5" s="401">
        <v>2009</v>
      </c>
      <c r="J5" s="402">
        <v>2018</v>
      </c>
      <c r="K5" s="401">
        <v>2009</v>
      </c>
      <c r="L5" s="402">
        <v>2018</v>
      </c>
      <c r="M5" s="401">
        <v>2009</v>
      </c>
      <c r="N5" s="402">
        <v>2018</v>
      </c>
    </row>
    <row r="6" spans="2:14" ht="23.1" customHeight="1" x14ac:dyDescent="0.2">
      <c r="B6" s="408" t="s">
        <v>215</v>
      </c>
      <c r="C6" s="404">
        <v>32.1</v>
      </c>
      <c r="D6" s="405">
        <v>33.299999999999997</v>
      </c>
      <c r="E6" s="404">
        <v>7.1</v>
      </c>
      <c r="F6" s="405">
        <v>7.2</v>
      </c>
      <c r="G6" s="404">
        <v>8.9</v>
      </c>
      <c r="H6" s="405">
        <v>9.1</v>
      </c>
      <c r="I6" s="404">
        <v>1.3</v>
      </c>
      <c r="J6" s="405">
        <v>1.5</v>
      </c>
      <c r="K6" s="404">
        <v>14.3</v>
      </c>
      <c r="L6" s="405">
        <v>14.9</v>
      </c>
      <c r="M6" s="404">
        <v>0.5</v>
      </c>
      <c r="N6" s="405">
        <v>0.5</v>
      </c>
    </row>
    <row r="7" spans="2:14" ht="23.1" customHeight="1" thickBot="1" x14ac:dyDescent="0.25">
      <c r="B7" s="409" t="s">
        <v>278</v>
      </c>
      <c r="C7" s="406">
        <v>32.200000000000003</v>
      </c>
      <c r="D7" s="407">
        <v>34.5</v>
      </c>
      <c r="E7" s="406">
        <v>10.7</v>
      </c>
      <c r="F7" s="407">
        <v>11.5</v>
      </c>
      <c r="G7" s="406">
        <v>9.3000000000000007</v>
      </c>
      <c r="H7" s="407">
        <v>9.5</v>
      </c>
      <c r="I7" s="406">
        <v>1.7</v>
      </c>
      <c r="J7" s="407">
        <v>1.9</v>
      </c>
      <c r="K7" s="406">
        <v>10.3</v>
      </c>
      <c r="L7" s="407">
        <v>11.1</v>
      </c>
      <c r="M7" s="406">
        <v>0.2</v>
      </c>
      <c r="N7" s="407">
        <v>0.2</v>
      </c>
    </row>
    <row r="8" spans="2:14" x14ac:dyDescent="0.2">
      <c r="B8" s="64" t="s">
        <v>272</v>
      </c>
      <c r="M8" s="466"/>
      <c r="N8" s="466"/>
    </row>
    <row r="9" spans="2:14" x14ac:dyDescent="0.2">
      <c r="B9" s="64" t="s">
        <v>286</v>
      </c>
      <c r="M9" s="466"/>
      <c r="N9" s="466"/>
    </row>
    <row r="13" spans="2:14" x14ac:dyDescent="0.2">
      <c r="C13" s="365"/>
      <c r="D13" s="480"/>
    </row>
  </sheetData>
  <mergeCells count="8">
    <mergeCell ref="I4:J4"/>
    <mergeCell ref="K4:L4"/>
    <mergeCell ref="M4:N4"/>
    <mergeCell ref="B2:N2"/>
    <mergeCell ref="B3:N3"/>
    <mergeCell ref="C4:D4"/>
    <mergeCell ref="E4:F4"/>
    <mergeCell ref="G4:H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23"/>
  <sheetViews>
    <sheetView showGridLines="0" workbookViewId="0">
      <selection activeCell="D6" sqref="D6"/>
    </sheetView>
  </sheetViews>
  <sheetFormatPr defaultRowHeight="12.75" x14ac:dyDescent="0.2"/>
  <cols>
    <col min="1" max="1" width="4.5703125" style="112" customWidth="1"/>
    <col min="2" max="2" width="17.28515625" style="112" bestFit="1" customWidth="1"/>
    <col min="3" max="3" width="6.7109375" style="112" hidden="1" customWidth="1"/>
    <col min="4" max="4" width="8.5703125" style="112" bestFit="1" customWidth="1"/>
    <col min="5" max="13" width="6.7109375" style="112" customWidth="1"/>
    <col min="14" max="14" width="8.140625" style="112" bestFit="1" customWidth="1"/>
    <col min="15" max="20" width="6" style="112" customWidth="1"/>
    <col min="21" max="22" width="7.140625" style="112" customWidth="1"/>
    <col min="23" max="37" width="5.85546875" style="112" customWidth="1"/>
    <col min="38" max="38" width="6" style="112" customWidth="1"/>
    <col min="39" max="46" width="5.7109375" style="112" customWidth="1"/>
    <col min="47" max="47" width="6" style="112" customWidth="1"/>
    <col min="48" max="55" width="5.85546875" style="112" customWidth="1"/>
    <col min="56" max="56" width="6" style="112" customWidth="1"/>
    <col min="57" max="65" width="6.140625" style="112" customWidth="1"/>
    <col min="66" max="16384" width="9.140625" style="112"/>
  </cols>
  <sheetData>
    <row r="2" spans="1:65" ht="18.75" customHeight="1" x14ac:dyDescent="0.2">
      <c r="B2" s="544" t="s">
        <v>290</v>
      </c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428"/>
      <c r="P2" s="428"/>
      <c r="Q2" s="428"/>
      <c r="R2" s="428"/>
      <c r="S2" s="428"/>
      <c r="T2" s="428"/>
      <c r="AM2" s="116"/>
      <c r="AN2" s="116"/>
      <c r="AO2" s="116"/>
      <c r="AP2" s="116"/>
      <c r="AQ2" s="116"/>
      <c r="AR2" s="116"/>
      <c r="AS2" s="116"/>
      <c r="AT2" s="116"/>
      <c r="BE2" s="116"/>
      <c r="BF2" s="116"/>
      <c r="BG2" s="116"/>
      <c r="BH2" s="116"/>
      <c r="BI2" s="116"/>
      <c r="BJ2" s="116"/>
      <c r="BK2" s="116"/>
      <c r="BL2" s="116"/>
      <c r="BM2" s="116"/>
    </row>
    <row r="3" spans="1:65" ht="12.75" customHeight="1" x14ac:dyDescent="0.2">
      <c r="B3" s="545" t="s">
        <v>306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428"/>
      <c r="P3" s="428"/>
      <c r="Q3" s="428"/>
      <c r="R3" s="428"/>
      <c r="S3" s="428"/>
      <c r="T3" s="428"/>
      <c r="AI3" s="116"/>
      <c r="AJ3" s="116"/>
      <c r="AK3" s="116"/>
      <c r="AL3" s="116"/>
      <c r="AM3" s="116"/>
      <c r="AN3" s="116"/>
      <c r="AO3" s="116"/>
      <c r="AP3" s="116"/>
      <c r="BA3" s="116"/>
      <c r="BB3" s="116"/>
      <c r="BC3" s="116"/>
      <c r="BD3" s="116"/>
      <c r="BE3" s="116"/>
      <c r="BF3" s="116"/>
      <c r="BG3" s="116"/>
      <c r="BH3" s="116"/>
      <c r="BI3" s="116"/>
    </row>
    <row r="4" spans="1:65" ht="12.75" customHeight="1" x14ac:dyDescent="0.2"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71"/>
      <c r="N4" s="429"/>
      <c r="O4" s="428"/>
      <c r="P4" s="428"/>
      <c r="Q4" s="428"/>
      <c r="R4" s="428"/>
      <c r="S4" s="428"/>
      <c r="T4" s="428"/>
      <c r="AI4" s="116"/>
      <c r="AJ4" s="116"/>
      <c r="AK4" s="116"/>
      <c r="AL4" s="116"/>
      <c r="AM4" s="116"/>
      <c r="AN4" s="116"/>
      <c r="AO4" s="116"/>
      <c r="AP4" s="116"/>
      <c r="BA4" s="116"/>
      <c r="BB4" s="116"/>
      <c r="BC4" s="116"/>
      <c r="BD4" s="116"/>
      <c r="BE4" s="116"/>
      <c r="BF4" s="116"/>
      <c r="BG4" s="116"/>
      <c r="BH4" s="116"/>
      <c r="BI4" s="116"/>
    </row>
    <row r="5" spans="1:65" ht="33" customHeight="1" x14ac:dyDescent="0.2">
      <c r="B5" s="357"/>
      <c r="C5" s="418">
        <v>2008</v>
      </c>
      <c r="D5" s="358">
        <v>2009</v>
      </c>
      <c r="E5" s="358">
        <v>2010</v>
      </c>
      <c r="F5" s="358">
        <v>2011</v>
      </c>
      <c r="G5" s="358">
        <v>2012</v>
      </c>
      <c r="H5" s="358">
        <v>2013</v>
      </c>
      <c r="I5" s="358">
        <v>2014</v>
      </c>
      <c r="J5" s="358">
        <v>2015</v>
      </c>
      <c r="K5" s="358">
        <v>2016</v>
      </c>
      <c r="L5" s="358">
        <v>2017</v>
      </c>
      <c r="M5" s="358">
        <v>2018</v>
      </c>
      <c r="N5" s="359" t="s">
        <v>307</v>
      </c>
      <c r="O5" s="115"/>
      <c r="P5" s="115"/>
      <c r="Q5" s="115"/>
      <c r="R5" s="115"/>
      <c r="S5" s="115"/>
      <c r="T5" s="115"/>
      <c r="U5" s="115"/>
    </row>
    <row r="6" spans="1:65" ht="15" customHeight="1" x14ac:dyDescent="0.2">
      <c r="B6" s="441" t="s">
        <v>310</v>
      </c>
      <c r="C6" s="442">
        <v>33.643999999999998</v>
      </c>
      <c r="D6" s="442">
        <v>32.064340373488875</v>
      </c>
      <c r="E6" s="442">
        <v>32.506286049620385</v>
      </c>
      <c r="F6" s="442">
        <v>33.345571304978968</v>
      </c>
      <c r="G6" s="442">
        <v>32.616403096770426</v>
      </c>
      <c r="H6" s="442">
        <v>32.548094725434446</v>
      </c>
      <c r="I6" s="442">
        <v>31.844882390327246</v>
      </c>
      <c r="J6" s="442">
        <v>32.099808600127652</v>
      </c>
      <c r="K6" s="442">
        <v>32.256045905644449</v>
      </c>
      <c r="L6" s="442">
        <v>32.333429963666525</v>
      </c>
      <c r="M6" s="442">
        <v>33.260974226791944</v>
      </c>
      <c r="N6" s="419">
        <v>1.1966338533030694</v>
      </c>
      <c r="O6" s="488"/>
      <c r="P6" s="115"/>
      <c r="Q6" s="115"/>
      <c r="R6" s="115"/>
      <c r="S6" s="115"/>
      <c r="T6" s="115"/>
      <c r="U6" s="115"/>
    </row>
    <row r="7" spans="1:65" ht="15" customHeight="1" x14ac:dyDescent="0.2">
      <c r="B7" s="441" t="s">
        <v>311</v>
      </c>
      <c r="C7" s="442">
        <v>21.547000000000001</v>
      </c>
      <c r="D7" s="442">
        <v>20.901</v>
      </c>
      <c r="E7" s="442">
        <v>21.189</v>
      </c>
      <c r="F7" s="442">
        <v>21.626000000000001</v>
      </c>
      <c r="G7" s="442">
        <v>21.922999999999998</v>
      </c>
      <c r="H7" s="442">
        <v>21.992000000000001</v>
      </c>
      <c r="I7" s="442">
        <v>22.222999999999999</v>
      </c>
      <c r="J7" s="442">
        <v>22.585000000000001</v>
      </c>
      <c r="K7" s="442">
        <v>22.609000000000002</v>
      </c>
      <c r="L7" s="442">
        <v>22.669</v>
      </c>
      <c r="M7" s="442">
        <v>23.050999999999998</v>
      </c>
      <c r="N7" s="419">
        <v>2.1499999999999986</v>
      </c>
      <c r="O7" s="115"/>
      <c r="P7" s="115"/>
      <c r="Q7" s="115"/>
      <c r="R7" s="115"/>
      <c r="S7" s="115"/>
      <c r="T7" s="115"/>
      <c r="U7" s="115"/>
    </row>
    <row r="8" spans="1:65" x14ac:dyDescent="0.2">
      <c r="B8" s="543" t="s">
        <v>312</v>
      </c>
      <c r="C8" s="543"/>
      <c r="D8" s="543"/>
      <c r="E8" s="543"/>
      <c r="F8" s="543"/>
      <c r="G8" s="543"/>
      <c r="H8" s="543"/>
      <c r="I8" s="543"/>
      <c r="J8" s="543"/>
      <c r="K8" s="543"/>
      <c r="L8" s="427"/>
      <c r="M8" s="470"/>
      <c r="N8" s="351"/>
    </row>
    <row r="9" spans="1:65" x14ac:dyDescent="0.2">
      <c r="B9" s="485" t="s">
        <v>313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115"/>
    </row>
    <row r="10" spans="1:65" ht="13.5" customHeight="1" x14ac:dyDescent="0.2">
      <c r="D10" s="443"/>
      <c r="E10" s="443"/>
      <c r="F10" s="443"/>
      <c r="G10" s="443"/>
      <c r="H10" s="443"/>
      <c r="I10" s="443"/>
      <c r="J10" s="443"/>
      <c r="K10" s="443"/>
      <c r="L10" s="443"/>
      <c r="M10" s="443"/>
    </row>
    <row r="11" spans="1:6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6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65" x14ac:dyDescent="0.2">
      <c r="A13"/>
      <c r="B13"/>
      <c r="C13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/>
      <c r="O13"/>
      <c r="P13"/>
      <c r="Q13"/>
      <c r="R13"/>
      <c r="S13"/>
      <c r="T13"/>
      <c r="U13"/>
    </row>
    <row r="14" spans="1:65" x14ac:dyDescent="0.2">
      <c r="A14"/>
      <c r="B14"/>
      <c r="C14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4"/>
      <c r="O14"/>
      <c r="P14"/>
      <c r="Q14"/>
      <c r="R14"/>
      <c r="S14"/>
      <c r="T14"/>
      <c r="U14"/>
    </row>
    <row r="15" spans="1:6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6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x14ac:dyDescent="0.2">
      <c r="A17"/>
      <c r="B17"/>
      <c r="C17"/>
      <c r="D17"/>
      <c r="E17"/>
      <c r="F17"/>
      <c r="G17"/>
      <c r="H17" s="48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</sheetData>
  <sortState ref="B6:N30">
    <sortCondition descending="1" ref="N6:N30"/>
  </sortState>
  <mergeCells count="3">
    <mergeCell ref="B8:K8"/>
    <mergeCell ref="B2:N2"/>
    <mergeCell ref="B3:N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pageSetUpPr fitToPage="1"/>
  </sheetPr>
  <dimension ref="B1:T66"/>
  <sheetViews>
    <sheetView showGridLines="0" tabSelected="1" workbookViewId="0">
      <selection activeCell="I7" sqref="I7"/>
    </sheetView>
  </sheetViews>
  <sheetFormatPr defaultColWidth="11.42578125" defaultRowHeight="12.75" x14ac:dyDescent="0.2"/>
  <cols>
    <col min="1" max="1" width="3.140625" style="64" customWidth="1"/>
    <col min="2" max="2" width="2" style="117" customWidth="1"/>
    <col min="3" max="3" width="32.42578125" style="64" customWidth="1"/>
    <col min="4" max="4" width="18.7109375" style="64" customWidth="1"/>
    <col min="5" max="5" width="7.7109375" style="64" customWidth="1"/>
    <col min="6" max="6" width="8.7109375" style="64" customWidth="1"/>
    <col min="7" max="7" width="3" style="64" customWidth="1"/>
    <col min="8" max="8" width="14.5703125" style="64" customWidth="1"/>
    <col min="9" max="9" width="10" style="64" bestFit="1" customWidth="1"/>
    <col min="10" max="10" width="8.7109375" style="64" customWidth="1"/>
    <col min="11" max="11" width="3.140625" style="64" customWidth="1"/>
    <col min="12" max="12" width="8.7109375" style="64" customWidth="1"/>
    <col min="13" max="13" width="12" style="49" customWidth="1"/>
    <col min="14" max="14" width="12" style="64" bestFit="1" customWidth="1"/>
    <col min="15" max="15" width="14.42578125" style="64" bestFit="1" customWidth="1"/>
    <col min="16" max="16384" width="11.42578125" style="64"/>
  </cols>
  <sheetData>
    <row r="1" spans="2:20" x14ac:dyDescent="0.2">
      <c r="D1"/>
    </row>
    <row r="2" spans="2:20" s="66" customFormat="1" x14ac:dyDescent="0.2">
      <c r="B2" s="550" t="s">
        <v>171</v>
      </c>
      <c r="C2" s="550"/>
      <c r="D2" s="550"/>
      <c r="E2" s="550"/>
      <c r="F2" s="550"/>
      <c r="G2" s="550"/>
      <c r="H2" s="550"/>
      <c r="I2" s="550"/>
      <c r="J2" s="550"/>
      <c r="K2" s="324"/>
      <c r="L2" s="324"/>
      <c r="M2" s="49"/>
    </row>
    <row r="3" spans="2:20" s="66" customFormat="1" ht="14.25" customHeight="1" x14ac:dyDescent="0.2">
      <c r="B3" s="549" t="s">
        <v>303</v>
      </c>
      <c r="C3" s="549"/>
      <c r="D3" s="549"/>
      <c r="E3" s="549"/>
      <c r="F3" s="549"/>
      <c r="G3" s="549"/>
      <c r="H3" s="549"/>
      <c r="I3" s="549"/>
      <c r="J3" s="549"/>
      <c r="K3" s="323"/>
      <c r="L3"/>
      <c r="M3"/>
      <c r="N3"/>
      <c r="O3"/>
      <c r="P3"/>
    </row>
    <row r="4" spans="2:20" s="66" customFormat="1" x14ac:dyDescent="0.2">
      <c r="B4" s="65"/>
      <c r="C4" s="164"/>
      <c r="L4"/>
      <c r="M4"/>
      <c r="N4"/>
      <c r="O4"/>
      <c r="P4"/>
    </row>
    <row r="5" spans="2:20" s="66" customFormat="1" ht="15.75" customHeight="1" x14ac:dyDescent="0.2">
      <c r="B5" s="551"/>
      <c r="C5" s="553" t="s">
        <v>170</v>
      </c>
      <c r="D5" s="548">
        <v>2018</v>
      </c>
      <c r="E5" s="548"/>
      <c r="F5" s="548"/>
      <c r="G5" s="462"/>
      <c r="H5" s="548">
        <v>2019</v>
      </c>
      <c r="I5" s="548"/>
      <c r="J5" s="548"/>
      <c r="K5" s="49"/>
      <c r="L5"/>
      <c r="M5"/>
      <c r="N5"/>
      <c r="O5"/>
      <c r="P5"/>
    </row>
    <row r="6" spans="2:20" s="66" customFormat="1" ht="15.75" customHeight="1" x14ac:dyDescent="0.2">
      <c r="B6" s="552"/>
      <c r="C6" s="554"/>
      <c r="D6" s="218" t="s">
        <v>1</v>
      </c>
      <c r="E6" s="218" t="s">
        <v>60</v>
      </c>
      <c r="F6" s="218" t="s">
        <v>119</v>
      </c>
      <c r="G6" s="218"/>
      <c r="H6" s="218" t="s">
        <v>1</v>
      </c>
      <c r="I6" s="218" t="s">
        <v>60</v>
      </c>
      <c r="J6" s="218" t="s">
        <v>119</v>
      </c>
      <c r="K6" s="49"/>
      <c r="L6"/>
      <c r="M6"/>
      <c r="N6"/>
      <c r="O6"/>
      <c r="P6"/>
    </row>
    <row r="7" spans="2:20" ht="19.5" customHeight="1" x14ac:dyDescent="0.2">
      <c r="B7" s="193"/>
      <c r="C7" s="193" t="s">
        <v>22</v>
      </c>
      <c r="D7" s="219">
        <v>2291407.0816045073</v>
      </c>
      <c r="E7" s="220">
        <v>0.33260974226791945</v>
      </c>
      <c r="F7" s="220">
        <v>1</v>
      </c>
      <c r="G7" s="220"/>
      <c r="H7" s="219">
        <v>2408396.4951245356</v>
      </c>
      <c r="I7" s="220">
        <v>0.33187557584637567</v>
      </c>
      <c r="J7" s="220">
        <v>1</v>
      </c>
      <c r="K7" s="49"/>
      <c r="L7" s="497"/>
      <c r="M7" s="497"/>
      <c r="N7" s="497"/>
      <c r="O7" s="497"/>
      <c r="P7"/>
      <c r="Q7"/>
      <c r="R7"/>
      <c r="S7" t="str">
        <f>IF(J7&lt;&gt;[1]T00!J7,1,"")</f>
        <v/>
      </c>
    </row>
    <row r="8" spans="2:20" ht="16.5" customHeight="1" x14ac:dyDescent="0.2">
      <c r="B8" s="133"/>
      <c r="C8" s="83" t="s">
        <v>169</v>
      </c>
      <c r="D8" s="222">
        <v>1547402.4544794813</v>
      </c>
      <c r="E8" s="84">
        <v>0.22461357290070522</v>
      </c>
      <c r="F8" s="84">
        <v>0.67530665629083542</v>
      </c>
      <c r="G8" s="84"/>
      <c r="H8" s="222">
        <v>1614740.4860360001</v>
      </c>
      <c r="I8" s="84">
        <v>0.22251025930759114</v>
      </c>
      <c r="J8" s="84">
        <v>0.67046289483680033</v>
      </c>
      <c r="K8" s="49"/>
      <c r="L8" s="497"/>
      <c r="M8" s="497"/>
      <c r="N8" s="497"/>
      <c r="O8" s="497"/>
      <c r="P8"/>
      <c r="Q8"/>
    </row>
    <row r="9" spans="2:20" s="161" customFormat="1" ht="15" customHeight="1" x14ac:dyDescent="0.2">
      <c r="B9" s="195"/>
      <c r="C9" s="138" t="s">
        <v>168</v>
      </c>
      <c r="D9" s="221">
        <v>562793.87931554124</v>
      </c>
      <c r="E9" s="215">
        <v>8.1692479983970612E-2</v>
      </c>
      <c r="F9" s="215">
        <v>0.24561060486967565</v>
      </c>
      <c r="G9" s="215"/>
      <c r="H9" s="139">
        <v>609202.76721507998</v>
      </c>
      <c r="I9" s="215">
        <v>8.3947771716988709E-2</v>
      </c>
      <c r="J9" s="215">
        <v>0.25294953237489193</v>
      </c>
      <c r="K9" s="49"/>
      <c r="L9" s="497"/>
      <c r="M9" s="497"/>
      <c r="N9" s="497"/>
      <c r="O9" s="497"/>
      <c r="P9"/>
      <c r="Q9"/>
    </row>
    <row r="10" spans="2:20" ht="15" customHeight="1" x14ac:dyDescent="0.2">
      <c r="B10" s="195"/>
      <c r="C10" s="197" t="s">
        <v>167</v>
      </c>
      <c r="D10" s="223">
        <v>415042.75985043123</v>
      </c>
      <c r="E10" s="53">
        <v>6.0245630945398559E-2</v>
      </c>
      <c r="F10" s="53">
        <v>0.18113008517011595</v>
      </c>
      <c r="G10" s="53"/>
      <c r="H10" s="224">
        <v>457562.78458618</v>
      </c>
      <c r="I10" s="53">
        <v>6.3051874111184264E-2</v>
      </c>
      <c r="J10" s="53">
        <v>0.18998648499632528</v>
      </c>
      <c r="K10" s="49"/>
      <c r="L10" s="497"/>
      <c r="M10" s="497"/>
      <c r="N10" s="497"/>
      <c r="O10" s="497"/>
      <c r="P10"/>
      <c r="Q10"/>
    </row>
    <row r="11" spans="2:20" ht="15" customHeight="1" x14ac:dyDescent="0.2">
      <c r="B11" s="195"/>
      <c r="C11" s="76" t="s">
        <v>166</v>
      </c>
      <c r="D11" s="225">
        <v>32513.016757319998</v>
      </c>
      <c r="E11" s="53">
        <v>4.719434713639962E-3</v>
      </c>
      <c r="F11" s="53">
        <v>1.4189105470754448E-2</v>
      </c>
      <c r="G11" s="53"/>
      <c r="H11" s="225">
        <v>37699.798487100001</v>
      </c>
      <c r="I11" s="53">
        <v>5.1950093589351745E-3</v>
      </c>
      <c r="J11" s="53">
        <v>1.5653485031811833E-2</v>
      </c>
      <c r="K11" s="467"/>
      <c r="L11" s="497"/>
      <c r="M11" s="497"/>
      <c r="N11" s="497"/>
      <c r="O11" s="498"/>
      <c r="P11"/>
      <c r="Q11"/>
      <c r="S11" s="496">
        <v>1.4189105470754448E-2</v>
      </c>
      <c r="T11" s="496">
        <v>1.4189105470754455E-2</v>
      </c>
    </row>
    <row r="12" spans="2:20" ht="15" customHeight="1" x14ac:dyDescent="0.2">
      <c r="B12" s="195"/>
      <c r="C12" s="69" t="s">
        <v>165</v>
      </c>
      <c r="D12" s="225">
        <v>119062.91241566</v>
      </c>
      <c r="E12" s="53">
        <v>1.7282605491692235E-2</v>
      </c>
      <c r="F12" s="53">
        <v>5.196061117708025E-2</v>
      </c>
      <c r="G12" s="53"/>
      <c r="H12" s="225">
        <v>127130.33763976001</v>
      </c>
      <c r="I12" s="53">
        <v>1.7518483396380232E-2</v>
      </c>
      <c r="J12" s="53">
        <v>5.2786299057118596E-2</v>
      </c>
      <c r="K12" s="49"/>
      <c r="L12" s="497"/>
      <c r="M12" s="497"/>
      <c r="N12" s="497"/>
      <c r="O12" s="497"/>
      <c r="P12"/>
      <c r="Q12"/>
      <c r="S12" s="64">
        <f>S11-T11</f>
        <v>0</v>
      </c>
    </row>
    <row r="13" spans="2:20" x14ac:dyDescent="0.2">
      <c r="C13" s="69" t="s">
        <v>164</v>
      </c>
      <c r="D13" s="225">
        <v>263466.83067745127</v>
      </c>
      <c r="E13" s="53">
        <v>3.824359074006637E-2</v>
      </c>
      <c r="F13" s="53">
        <v>0.11498036852228127</v>
      </c>
      <c r="G13" s="53"/>
      <c r="H13" s="225">
        <v>292732.64845932001</v>
      </c>
      <c r="I13" s="53">
        <v>4.0338381355868862E-2</v>
      </c>
      <c r="J13" s="53">
        <v>0.12154670090739486</v>
      </c>
      <c r="K13" s="49"/>
      <c r="L13" s="497"/>
      <c r="M13" s="497"/>
      <c r="N13" s="497"/>
      <c r="O13" s="497"/>
      <c r="P13"/>
      <c r="Q13"/>
    </row>
    <row r="14" spans="2:20" x14ac:dyDescent="0.2">
      <c r="B14" s="195"/>
      <c r="C14" s="69" t="s">
        <v>163</v>
      </c>
      <c r="D14" s="225">
        <v>53985.349807509992</v>
      </c>
      <c r="E14" s="53">
        <v>7.836256346535354E-3</v>
      </c>
      <c r="F14" s="53">
        <v>2.3559912265658157E-2</v>
      </c>
      <c r="G14" s="53"/>
      <c r="H14" s="225">
        <v>52439.901666630001</v>
      </c>
      <c r="I14" s="53">
        <v>7.2261866342071008E-3</v>
      </c>
      <c r="J14" s="53">
        <v>2.1773782586375336E-2</v>
      </c>
      <c r="K14" s="49"/>
      <c r="L14" s="497"/>
      <c r="M14" s="497"/>
      <c r="N14" s="497"/>
      <c r="O14" s="497"/>
      <c r="P14"/>
      <c r="Q14"/>
    </row>
    <row r="15" spans="2:20" x14ac:dyDescent="0.2">
      <c r="B15" s="195"/>
      <c r="C15" s="69" t="s">
        <v>162</v>
      </c>
      <c r="D15" s="225">
        <v>36615.142623449996</v>
      </c>
      <c r="E15" s="53">
        <v>5.3148797735935475E-3</v>
      </c>
      <c r="F15" s="53">
        <v>1.59793268151249E-2</v>
      </c>
      <c r="G15" s="53"/>
      <c r="H15" s="225">
        <v>40945.032707079998</v>
      </c>
      <c r="I15" s="53">
        <v>5.6422006655545334E-3</v>
      </c>
      <c r="J15" s="53">
        <v>1.7000951790939547E-2</v>
      </c>
      <c r="K15" s="49"/>
      <c r="L15" s="497"/>
      <c r="M15" s="497"/>
      <c r="N15" s="497"/>
      <c r="O15" s="497"/>
      <c r="P15"/>
      <c r="Q15"/>
    </row>
    <row r="16" spans="2:20" ht="15" customHeight="1" x14ac:dyDescent="0.2">
      <c r="B16" s="195"/>
      <c r="C16" s="69" t="s">
        <v>161</v>
      </c>
      <c r="D16" s="225">
        <v>40704.096041889999</v>
      </c>
      <c r="E16" s="53">
        <v>5.90841278375625E-3</v>
      </c>
      <c r="F16" s="53">
        <v>1.7763799531154392E-2</v>
      </c>
      <c r="G16" s="53"/>
      <c r="H16" s="225">
        <v>42932.793020129997</v>
      </c>
      <c r="I16" s="53">
        <v>5.9161128307123421E-3</v>
      </c>
      <c r="J16" s="53">
        <v>1.7826297749162764E-2</v>
      </c>
      <c r="K16" s="49"/>
      <c r="L16" s="497"/>
      <c r="M16" s="497"/>
      <c r="N16" s="497"/>
      <c r="O16" s="497"/>
      <c r="P16"/>
      <c r="Q16"/>
    </row>
    <row r="17" spans="2:17" ht="15" customHeight="1" x14ac:dyDescent="0.2">
      <c r="B17" s="195"/>
      <c r="C17" s="69" t="s">
        <v>160</v>
      </c>
      <c r="D17" s="225">
        <v>7651.8040985300013</v>
      </c>
      <c r="E17" s="53">
        <v>1.1106994516725277E-3</v>
      </c>
      <c r="F17" s="53">
        <v>3.3393473206742444E-3</v>
      </c>
      <c r="G17" s="53"/>
      <c r="H17" s="225">
        <v>6611.4719778199997</v>
      </c>
      <c r="I17" s="53">
        <v>9.1105682734259649E-4</v>
      </c>
      <c r="J17" s="53">
        <v>2.7451758841220732E-3</v>
      </c>
      <c r="K17" s="49"/>
      <c r="L17" s="497"/>
      <c r="M17" s="497"/>
      <c r="N17" s="497"/>
      <c r="O17" s="497"/>
      <c r="P17"/>
      <c r="Q17"/>
    </row>
    <row r="18" spans="2:17" ht="15" customHeight="1" x14ac:dyDescent="0.2">
      <c r="B18" s="195"/>
      <c r="C18" s="69" t="s">
        <v>159</v>
      </c>
      <c r="D18" s="225">
        <v>3721.55728503</v>
      </c>
      <c r="E18" s="53">
        <v>5.4020353665938995E-4</v>
      </c>
      <c r="F18" s="53">
        <v>1.6241362413980415E-3</v>
      </c>
      <c r="G18" s="53"/>
      <c r="H18" s="225">
        <v>3230.7710276399998</v>
      </c>
      <c r="I18" s="53">
        <v>4.4519828748977179E-4</v>
      </c>
      <c r="J18" s="53">
        <v>1.3414614388371048E-3</v>
      </c>
      <c r="K18" s="49"/>
      <c r="L18" s="497"/>
      <c r="M18" s="497"/>
      <c r="N18" s="497"/>
      <c r="O18" s="497"/>
      <c r="P18"/>
      <c r="Q18"/>
    </row>
    <row r="19" spans="2:17" ht="15" customHeight="1" x14ac:dyDescent="0.2">
      <c r="B19" s="195"/>
      <c r="C19" s="69" t="s">
        <v>158</v>
      </c>
      <c r="D19" s="225">
        <v>3654.3468462800001</v>
      </c>
      <c r="E19" s="53">
        <v>5.3044758936839282E-4</v>
      </c>
      <c r="F19" s="53">
        <v>1.59480472746079E-3</v>
      </c>
      <c r="G19" s="53"/>
      <c r="H19" s="225">
        <v>3850.2736237499998</v>
      </c>
      <c r="I19" s="53">
        <v>5.305653693795417E-4</v>
      </c>
      <c r="J19" s="53">
        <v>1.5986876046134198E-3</v>
      </c>
      <c r="K19" s="49"/>
      <c r="L19" s="497"/>
      <c r="M19" s="497"/>
      <c r="N19" s="497"/>
      <c r="O19" s="497"/>
      <c r="P19"/>
      <c r="Q19"/>
    </row>
    <row r="20" spans="2:17" ht="15" customHeight="1" x14ac:dyDescent="0.2">
      <c r="B20" s="195"/>
      <c r="C20" s="69" t="s">
        <v>157</v>
      </c>
      <c r="D20" s="225">
        <v>1418.8227624199999</v>
      </c>
      <c r="E20" s="53">
        <v>2.0594955698658576E-4</v>
      </c>
      <c r="F20" s="53">
        <v>6.1919279808915516E-4</v>
      </c>
      <c r="G20" s="53"/>
      <c r="H20" s="225">
        <v>1629.7386058499999</v>
      </c>
      <c r="I20" s="53">
        <v>2.2457699111855348E-4</v>
      </c>
      <c r="J20" s="53">
        <v>6.7669032451640732E-4</v>
      </c>
      <c r="K20" s="49"/>
      <c r="L20" s="497"/>
      <c r="M20" s="497"/>
      <c r="N20" s="497"/>
      <c r="O20" s="497"/>
      <c r="P20"/>
      <c r="Q20"/>
    </row>
    <row r="21" spans="2:17" ht="15" customHeight="1" x14ac:dyDescent="0.2">
      <c r="B21" s="195"/>
      <c r="C21" s="142" t="s">
        <v>156</v>
      </c>
      <c r="D21" s="139">
        <v>802114.33120974002</v>
      </c>
      <c r="E21" s="215">
        <v>0.1164310973440222</v>
      </c>
      <c r="F21" s="215">
        <v>0.35005317808831993</v>
      </c>
      <c r="G21" s="215"/>
      <c r="H21" s="139">
        <v>816618.22090634028</v>
      </c>
      <c r="I21" s="215">
        <v>0.11252949539603137</v>
      </c>
      <c r="J21" s="215">
        <v>0.33907133753078883</v>
      </c>
      <c r="K21" s="49"/>
      <c r="L21" s="497"/>
      <c r="M21" s="497"/>
      <c r="N21" s="497"/>
      <c r="O21" s="497"/>
      <c r="P21"/>
      <c r="Q21"/>
    </row>
    <row r="22" spans="2:17" ht="15" customHeight="1" x14ac:dyDescent="0.2">
      <c r="B22" s="195"/>
      <c r="C22" s="69" t="s">
        <v>155</v>
      </c>
      <c r="D22" s="224">
        <v>374412.91658369004</v>
      </c>
      <c r="E22" s="198">
        <v>5.4347996340955447E-2</v>
      </c>
      <c r="F22" s="198">
        <v>0.16339869052054934</v>
      </c>
      <c r="G22" s="198"/>
      <c r="H22" s="225">
        <v>396321.1848524402</v>
      </c>
      <c r="I22" s="199">
        <v>5.4612818823347543E-2</v>
      </c>
      <c r="J22" s="199">
        <v>0.16455811393794062</v>
      </c>
      <c r="K22" s="49"/>
      <c r="L22" s="497"/>
      <c r="M22" s="497"/>
      <c r="N22" s="497"/>
      <c r="O22" s="497"/>
      <c r="P22"/>
      <c r="Q22"/>
    </row>
    <row r="23" spans="2:17" s="161" customFormat="1" ht="15" customHeight="1" x14ac:dyDescent="0.2">
      <c r="B23" s="195"/>
      <c r="C23" s="69" t="s">
        <v>261</v>
      </c>
      <c r="D23" s="224">
        <v>244286.93334846004</v>
      </c>
      <c r="E23" s="198">
        <v>3.5459528161864907E-2</v>
      </c>
      <c r="F23" s="198">
        <v>0.10661001063914122</v>
      </c>
      <c r="G23" s="198"/>
      <c r="H23" s="225">
        <v>237371.88993586999</v>
      </c>
      <c r="I23" s="199">
        <v>3.2709702418885073E-2</v>
      </c>
      <c r="J23" s="199">
        <v>9.8560137592126729E-2</v>
      </c>
      <c r="K23" s="49"/>
      <c r="L23" s="497"/>
      <c r="M23" s="497"/>
      <c r="N23" s="497"/>
      <c r="O23" s="497"/>
      <c r="P23"/>
      <c r="Q23"/>
    </row>
    <row r="24" spans="2:17" ht="15" customHeight="1" x14ac:dyDescent="0.2">
      <c r="C24" s="69" t="s">
        <v>154</v>
      </c>
      <c r="D24" s="224">
        <v>75750.738838909994</v>
      </c>
      <c r="E24" s="198">
        <v>1.0995616590384184E-2</v>
      </c>
      <c r="F24" s="198">
        <v>3.3058612521118337E-2</v>
      </c>
      <c r="G24" s="198"/>
      <c r="H24" s="225">
        <v>80374.308856739997</v>
      </c>
      <c r="I24" s="199">
        <v>1.1075530997110897E-2</v>
      </c>
      <c r="J24" s="199">
        <v>3.3372540202349005E-2</v>
      </c>
      <c r="K24" s="49"/>
      <c r="L24" s="497"/>
      <c r="M24" s="497"/>
      <c r="N24" s="497"/>
      <c r="O24" s="497"/>
      <c r="P24"/>
      <c r="Q24"/>
    </row>
    <row r="25" spans="2:17" ht="15" customHeight="1" x14ac:dyDescent="0.2">
      <c r="C25" s="69" t="s">
        <v>153</v>
      </c>
      <c r="D25" s="224">
        <v>66526.775928189993</v>
      </c>
      <c r="E25" s="198">
        <v>9.6567100507940467E-3</v>
      </c>
      <c r="F25" s="198">
        <v>2.9033154546073098E-2</v>
      </c>
      <c r="G25" s="198"/>
      <c r="H25" s="225">
        <v>64016.415387239998</v>
      </c>
      <c r="I25" s="199">
        <v>8.8214232013996002E-3</v>
      </c>
      <c r="J25" s="199">
        <v>2.6580513431585018E-2</v>
      </c>
      <c r="K25" s="49"/>
      <c r="L25" s="497"/>
      <c r="M25" s="497"/>
      <c r="N25" s="497"/>
      <c r="O25" s="497"/>
      <c r="P25"/>
      <c r="Q25"/>
    </row>
    <row r="26" spans="2:17" ht="15" customHeight="1" x14ac:dyDescent="0.2">
      <c r="B26" s="195"/>
      <c r="C26" s="69" t="s">
        <v>152</v>
      </c>
      <c r="D26" s="224">
        <v>33592.266344119998</v>
      </c>
      <c r="E26" s="198">
        <v>4.8760934452071825E-3</v>
      </c>
      <c r="F26" s="198">
        <v>1.4660104096648665E-2</v>
      </c>
      <c r="G26" s="198"/>
      <c r="H26" s="225">
        <v>33290.310021409998</v>
      </c>
      <c r="I26" s="199">
        <v>4.5873845236137174E-3</v>
      </c>
      <c r="J26" s="199">
        <v>1.3822603582425739E-2</v>
      </c>
      <c r="K26" s="49"/>
      <c r="L26" s="497"/>
      <c r="M26" s="497"/>
      <c r="N26" s="497"/>
      <c r="O26" s="497"/>
      <c r="P26"/>
      <c r="Q26"/>
    </row>
    <row r="27" spans="2:17" ht="15" customHeight="1" x14ac:dyDescent="0.2">
      <c r="B27" s="195"/>
      <c r="C27" s="69" t="s">
        <v>151</v>
      </c>
      <c r="D27" s="224">
        <v>4561.7348441899994</v>
      </c>
      <c r="E27" s="198">
        <v>6.6215971094851604E-4</v>
      </c>
      <c r="F27" s="198">
        <v>1.9908007096651483E-3</v>
      </c>
      <c r="G27" s="198"/>
      <c r="H27" s="225">
        <v>2802.4525563100001</v>
      </c>
      <c r="I27" s="199">
        <v>3.8617626200267168E-4</v>
      </c>
      <c r="J27" s="199">
        <v>1.1636176028254385E-3</v>
      </c>
      <c r="K27" s="49"/>
      <c r="L27" s="497"/>
      <c r="M27" s="497"/>
      <c r="N27" s="497"/>
      <c r="O27" s="497"/>
      <c r="P27"/>
      <c r="Q27"/>
    </row>
    <row r="28" spans="2:17" ht="15" customHeight="1" x14ac:dyDescent="0.2">
      <c r="C28" s="69" t="s">
        <v>150</v>
      </c>
      <c r="D28" s="224">
        <v>2312.2301149199998</v>
      </c>
      <c r="E28" s="198">
        <v>3.3563231464272961E-4</v>
      </c>
      <c r="F28" s="198">
        <v>1.00908744390408E-3</v>
      </c>
      <c r="G28" s="198"/>
      <c r="H28" s="225">
        <v>1027.2310500900001</v>
      </c>
      <c r="I28" s="199">
        <v>1.4155181547806882E-4</v>
      </c>
      <c r="J28" s="199">
        <v>4.2652073783095378E-4</v>
      </c>
      <c r="K28" s="49"/>
      <c r="L28" s="497"/>
      <c r="M28" s="497"/>
      <c r="N28" s="497"/>
      <c r="O28" s="497"/>
      <c r="P28"/>
      <c r="Q28"/>
    </row>
    <row r="29" spans="2:17" ht="15" customHeight="1" x14ac:dyDescent="0.2">
      <c r="B29" s="195"/>
      <c r="C29" s="76" t="s">
        <v>149</v>
      </c>
      <c r="D29" s="224">
        <v>670.73520726000015</v>
      </c>
      <c r="E29" s="53">
        <v>9.7360729225185149E-5</v>
      </c>
      <c r="F29" s="53">
        <v>2.9271761122005987E-4</v>
      </c>
      <c r="G29" s="53"/>
      <c r="H29" s="225">
        <v>1414.4282462399999</v>
      </c>
      <c r="I29" s="53">
        <v>1.9490735419377294E-4</v>
      </c>
      <c r="J29" s="53">
        <v>5.8729044370530912E-4</v>
      </c>
      <c r="K29" s="49"/>
      <c r="L29" s="497"/>
      <c r="M29" s="497"/>
      <c r="N29" s="497"/>
      <c r="O29" s="497"/>
      <c r="P29"/>
      <c r="Q29"/>
    </row>
    <row r="30" spans="2:17" ht="15" customHeight="1" x14ac:dyDescent="0.2">
      <c r="B30" s="195"/>
      <c r="C30" s="142" t="s">
        <v>148</v>
      </c>
      <c r="D30" s="139">
        <v>182494.24395420001</v>
      </c>
      <c r="E30" s="215">
        <v>2.6489995572712418E-2</v>
      </c>
      <c r="F30" s="215">
        <v>7.9642873332839856E-2</v>
      </c>
      <c r="G30" s="215"/>
      <c r="H30" s="139">
        <v>188919.49791457999</v>
      </c>
      <c r="I30" s="215">
        <v>2.603299219457109E-2</v>
      </c>
      <c r="J30" s="215">
        <v>7.8442024931119639E-2</v>
      </c>
      <c r="K30" s="49"/>
      <c r="L30" s="497"/>
      <c r="M30" s="497"/>
      <c r="N30" s="497"/>
      <c r="O30" s="497"/>
      <c r="P30"/>
      <c r="Q30"/>
    </row>
    <row r="31" spans="2:17" ht="15" customHeight="1" x14ac:dyDescent="0.2">
      <c r="B31" s="195"/>
      <c r="C31" s="76" t="s">
        <v>263</v>
      </c>
      <c r="D31" s="224">
        <v>125907.9944731</v>
      </c>
      <c r="E31" s="53">
        <v>1.8276205012792451E-2</v>
      </c>
      <c r="F31" s="53">
        <v>5.4947894454849856E-2</v>
      </c>
      <c r="G31" s="53"/>
      <c r="H31" s="225">
        <v>134006.552532</v>
      </c>
      <c r="I31" s="53">
        <v>1.8466021636709538E-2</v>
      </c>
      <c r="J31" s="53">
        <v>5.5641399912048396E-2</v>
      </c>
      <c r="K31" s="49"/>
      <c r="L31" s="497"/>
      <c r="M31" s="497"/>
      <c r="N31" s="497"/>
      <c r="O31" s="497"/>
      <c r="P31"/>
      <c r="Q31"/>
    </row>
    <row r="32" spans="2:17" ht="15" customHeight="1" x14ac:dyDescent="0.2">
      <c r="B32" s="195"/>
      <c r="C32" s="76" t="s">
        <v>262</v>
      </c>
      <c r="D32" s="224">
        <v>21979.371867449998</v>
      </c>
      <c r="E32" s="199">
        <v>3.1904209735287405E-3</v>
      </c>
      <c r="F32" s="199">
        <v>9.5920851619518549E-3</v>
      </c>
      <c r="G32" s="199"/>
      <c r="H32" s="225">
        <v>21977.49567882</v>
      </c>
      <c r="I32" s="199">
        <v>3.0284855707251252E-3</v>
      </c>
      <c r="J32" s="199">
        <v>9.1253644170760043E-3</v>
      </c>
      <c r="K32" s="49"/>
      <c r="L32" s="497"/>
      <c r="M32" s="497"/>
      <c r="N32" s="497"/>
      <c r="O32" s="497"/>
      <c r="P32"/>
      <c r="Q32"/>
    </row>
    <row r="33" spans="2:17" ht="15" customHeight="1" x14ac:dyDescent="0.2">
      <c r="B33" s="195"/>
      <c r="C33" s="76" t="s">
        <v>147</v>
      </c>
      <c r="D33" s="224">
        <v>19820.133661970001</v>
      </c>
      <c r="E33" s="199">
        <v>2.8769962360452317E-3</v>
      </c>
      <c r="F33" s="199">
        <v>8.6497653869915554E-3</v>
      </c>
      <c r="G33" s="199"/>
      <c r="H33" s="225">
        <v>20549.22</v>
      </c>
      <c r="I33" s="199">
        <v>2.8316700487231099E-3</v>
      </c>
      <c r="J33" s="199">
        <v>8.5323243251678223E-3</v>
      </c>
      <c r="K33" s="49"/>
      <c r="L33" s="497"/>
      <c r="M33" s="497"/>
      <c r="N33" s="497"/>
      <c r="O33" s="497"/>
      <c r="P33"/>
      <c r="Q33"/>
    </row>
    <row r="34" spans="2:17" ht="16.5" customHeight="1" x14ac:dyDescent="0.2">
      <c r="B34" s="195"/>
      <c r="C34" s="76" t="s">
        <v>146</v>
      </c>
      <c r="D34" s="224">
        <v>3928.1305891699999</v>
      </c>
      <c r="E34" s="53">
        <v>5.7018873396502386E-4</v>
      </c>
      <c r="F34" s="53">
        <v>1.7142875313187096E-3</v>
      </c>
      <c r="G34" s="53"/>
      <c r="H34" s="225">
        <v>2775.674653</v>
      </c>
      <c r="I34" s="53">
        <v>3.8248628317279248E-4</v>
      </c>
      <c r="J34" s="53">
        <v>1.1524990418392354E-3</v>
      </c>
      <c r="K34" s="49"/>
      <c r="L34" s="497"/>
      <c r="M34" s="497"/>
      <c r="N34" s="497"/>
      <c r="O34" s="497"/>
      <c r="P34"/>
      <c r="Q34"/>
    </row>
    <row r="35" spans="2:17" ht="15" customHeight="1" x14ac:dyDescent="0.2">
      <c r="B35" s="195"/>
      <c r="C35" s="76" t="s">
        <v>145</v>
      </c>
      <c r="D35" s="224">
        <v>4096.9853441599998</v>
      </c>
      <c r="E35" s="53">
        <v>5.9469888625913732E-4</v>
      </c>
      <c r="F35" s="53">
        <v>1.7879779533941111E-3</v>
      </c>
      <c r="G35" s="53"/>
      <c r="H35" s="225">
        <v>5127.1525885299998</v>
      </c>
      <c r="I35" s="53">
        <v>7.0651851603971156E-4</v>
      </c>
      <c r="J35" s="53">
        <v>2.1288656576727329E-3</v>
      </c>
      <c r="K35" s="49"/>
      <c r="L35" s="497"/>
      <c r="M35" s="497"/>
      <c r="N35" s="497"/>
      <c r="O35" s="497"/>
      <c r="P35"/>
      <c r="Q35"/>
    </row>
    <row r="36" spans="2:17" ht="15" customHeight="1" x14ac:dyDescent="0.2">
      <c r="B36" s="195"/>
      <c r="C36" s="69" t="s">
        <v>264</v>
      </c>
      <c r="D36" s="224">
        <v>4145.0238687199999</v>
      </c>
      <c r="E36" s="198">
        <v>6.0167192976638023E-4</v>
      </c>
      <c r="F36" s="198">
        <v>1.8089425933944213E-3</v>
      </c>
      <c r="G36" s="198"/>
      <c r="H36" s="225">
        <v>2005.4502096699998</v>
      </c>
      <c r="I36" s="199">
        <v>2.7634982217952889E-4</v>
      </c>
      <c r="J36" s="199">
        <v>8.3269105138201094E-4</v>
      </c>
      <c r="K36" s="49"/>
      <c r="L36" s="497"/>
      <c r="M36" s="497"/>
      <c r="N36" s="497"/>
      <c r="O36" s="497"/>
      <c r="P36"/>
      <c r="Q36"/>
    </row>
    <row r="37" spans="2:17" ht="15" customHeight="1" x14ac:dyDescent="0.2">
      <c r="B37" s="195"/>
      <c r="C37" s="69" t="s">
        <v>144</v>
      </c>
      <c r="D37" s="224">
        <v>1440.3195824100001</v>
      </c>
      <c r="E37" s="198">
        <v>2.0906993302707838E-4</v>
      </c>
      <c r="F37" s="198">
        <v>6.2857429130464589E-4</v>
      </c>
      <c r="G37" s="198"/>
      <c r="H37" s="225">
        <v>1392.2553189300002</v>
      </c>
      <c r="I37" s="199">
        <v>1.9185193826284024E-4</v>
      </c>
      <c r="J37" s="199">
        <v>5.7808393333424449E-4</v>
      </c>
      <c r="K37" s="49"/>
      <c r="L37" s="497"/>
      <c r="M37" s="497"/>
      <c r="N37" s="497"/>
      <c r="O37" s="497"/>
      <c r="P37"/>
      <c r="Q37"/>
    </row>
    <row r="38" spans="2:17" ht="15" customHeight="1" x14ac:dyDescent="0.2">
      <c r="B38" s="195"/>
      <c r="C38" s="76" t="s">
        <v>260</v>
      </c>
      <c r="D38" s="224">
        <v>0</v>
      </c>
      <c r="E38" s="53">
        <v>0</v>
      </c>
      <c r="F38" s="53">
        <v>0</v>
      </c>
      <c r="G38" s="53"/>
      <c r="H38" s="225">
        <v>5.0451629999999997E-2</v>
      </c>
      <c r="I38" s="53">
        <v>6.9522040048362071E-9</v>
      </c>
      <c r="J38" s="53">
        <v>2.0948224306974503E-8</v>
      </c>
      <c r="K38" s="49"/>
      <c r="L38" s="497"/>
      <c r="M38" s="497"/>
      <c r="N38" s="497"/>
      <c r="O38" s="497"/>
      <c r="P38"/>
      <c r="Q38"/>
    </row>
    <row r="39" spans="2:17" ht="15" customHeight="1" x14ac:dyDescent="0.2">
      <c r="B39" s="195"/>
      <c r="C39" s="69" t="s">
        <v>143</v>
      </c>
      <c r="D39" s="224">
        <v>1038.1277933199999</v>
      </c>
      <c r="E39" s="198">
        <v>1.5068968781206104E-4</v>
      </c>
      <c r="F39" s="198">
        <v>4.5305253774160191E-4</v>
      </c>
      <c r="G39" s="198"/>
      <c r="H39" s="225">
        <v>1066.5672542499999</v>
      </c>
      <c r="I39" s="199">
        <v>1.4697232054591708E-4</v>
      </c>
      <c r="J39" s="199">
        <v>4.4285368144701974E-4</v>
      </c>
      <c r="K39" s="49"/>
      <c r="L39" s="497"/>
      <c r="M39" s="497"/>
      <c r="N39" s="497"/>
      <c r="O39" s="497"/>
      <c r="P39"/>
      <c r="Q39"/>
    </row>
    <row r="40" spans="2:17" ht="15" customHeight="1" x14ac:dyDescent="0.2">
      <c r="B40" s="195"/>
      <c r="C40" s="76" t="s">
        <v>142</v>
      </c>
      <c r="D40" s="224">
        <v>138.15677389999999</v>
      </c>
      <c r="E40" s="53">
        <v>2.005417951631237E-5</v>
      </c>
      <c r="F40" s="53">
        <v>6.0293421893092327E-5</v>
      </c>
      <c r="G40" s="53"/>
      <c r="H40" s="225">
        <v>19.079227750000001</v>
      </c>
      <c r="I40" s="53">
        <v>2.6291060085220659E-6</v>
      </c>
      <c r="J40" s="53">
        <v>7.921962927874728E-6</v>
      </c>
      <c r="K40" s="49"/>
      <c r="L40" s="497"/>
      <c r="M40" s="497"/>
      <c r="N40" s="497"/>
      <c r="O40" s="497"/>
      <c r="P40"/>
      <c r="Q40"/>
    </row>
    <row r="41" spans="2:17" ht="16.5" customHeight="1" x14ac:dyDescent="0.2">
      <c r="B41" s="133"/>
      <c r="C41" s="83" t="s">
        <v>141</v>
      </c>
      <c r="D41" s="135">
        <v>593382.08082896995</v>
      </c>
      <c r="E41" s="84">
        <v>8.6132517681111978E-2</v>
      </c>
      <c r="F41" s="84">
        <v>0.25895969580990702</v>
      </c>
      <c r="G41" s="84"/>
      <c r="H41" s="135">
        <v>629125.48104554554</v>
      </c>
      <c r="I41" s="84">
        <v>8.6693109595653253E-2</v>
      </c>
      <c r="J41" s="84">
        <v>0.26122172255237985</v>
      </c>
      <c r="K41" s="49"/>
      <c r="L41" s="497"/>
      <c r="M41" s="497"/>
      <c r="N41" s="497"/>
      <c r="O41" s="497"/>
      <c r="P41"/>
      <c r="Q41"/>
    </row>
    <row r="42" spans="2:17" ht="15" customHeight="1" x14ac:dyDescent="0.2">
      <c r="B42" s="195"/>
      <c r="C42" s="226" t="s">
        <v>140</v>
      </c>
      <c r="D42" s="225">
        <v>479310.41448545002</v>
      </c>
      <c r="E42" s="227">
        <v>6.9574417705256672E-2</v>
      </c>
      <c r="F42" s="227">
        <v>0.20917732965624924</v>
      </c>
      <c r="G42" s="227"/>
      <c r="H42" s="225">
        <v>508832.00000000006</v>
      </c>
      <c r="I42" s="227">
        <v>7.0116740890013213E-2</v>
      </c>
      <c r="J42" s="227">
        <v>0.21127418223289221</v>
      </c>
      <c r="K42" s="49"/>
      <c r="L42" s="497"/>
      <c r="M42" s="497"/>
      <c r="N42" s="497"/>
      <c r="O42" s="497"/>
      <c r="P42"/>
      <c r="Q42"/>
    </row>
    <row r="43" spans="2:17" ht="15" customHeight="1" x14ac:dyDescent="0.2">
      <c r="C43" s="228" t="s">
        <v>125</v>
      </c>
      <c r="D43" s="225">
        <v>43120.20102696</v>
      </c>
      <c r="E43" s="227">
        <v>6.2591230799877041E-3</v>
      </c>
      <c r="F43" s="227">
        <v>1.8818219326077159E-2</v>
      </c>
      <c r="G43" s="227"/>
      <c r="H43" s="225">
        <v>46213.2731019204</v>
      </c>
      <c r="I43" s="227">
        <v>6.3681609957053995E-3</v>
      </c>
      <c r="J43" s="227">
        <v>1.9188399084400246E-2</v>
      </c>
      <c r="K43" s="49"/>
      <c r="L43" s="497"/>
      <c r="M43" s="497"/>
      <c r="N43" s="497"/>
      <c r="O43" s="497"/>
      <c r="P43"/>
      <c r="Q43"/>
    </row>
    <row r="44" spans="2:17" ht="15" customHeight="1" x14ac:dyDescent="0.2">
      <c r="C44" s="228" t="s">
        <v>126</v>
      </c>
      <c r="D44" s="225">
        <v>7330.0328018999999</v>
      </c>
      <c r="E44" s="227">
        <v>1.0639926622502058E-3</v>
      </c>
      <c r="F44" s="227">
        <v>3.1989221211480702E-3</v>
      </c>
      <c r="G44" s="227"/>
      <c r="H44" s="225">
        <v>8625.1955454994004</v>
      </c>
      <c r="I44" s="227">
        <v>1.1885467132363484E-3</v>
      </c>
      <c r="J44" s="227">
        <v>3.5813021497747202E-3</v>
      </c>
      <c r="K44" s="49"/>
      <c r="L44" s="497"/>
      <c r="M44" s="497"/>
      <c r="N44" s="497"/>
      <c r="O44" s="497"/>
      <c r="P44"/>
      <c r="Q44"/>
    </row>
    <row r="45" spans="2:17" ht="15" customHeight="1" x14ac:dyDescent="0.2">
      <c r="B45" s="195"/>
      <c r="C45" s="226" t="s">
        <v>139</v>
      </c>
      <c r="D45" s="225">
        <v>36124.568123179997</v>
      </c>
      <c r="E45" s="227">
        <v>5.2436703148256349E-3</v>
      </c>
      <c r="F45" s="227">
        <v>1.5765233691206262E-2</v>
      </c>
      <c r="G45" s="227"/>
      <c r="H45" s="225">
        <v>39309.538795137603</v>
      </c>
      <c r="I45" s="227">
        <v>5.41683059674821E-3</v>
      </c>
      <c r="J45" s="227">
        <v>1.6321871782621469E-2</v>
      </c>
      <c r="K45" s="49"/>
      <c r="L45" s="497"/>
      <c r="M45" s="497"/>
      <c r="N45" s="497"/>
      <c r="O45" s="497"/>
      <c r="P45"/>
      <c r="Q45"/>
    </row>
    <row r="46" spans="2:17" ht="15" customHeight="1" x14ac:dyDescent="0.2">
      <c r="C46" s="226" t="s">
        <v>26</v>
      </c>
      <c r="D46" s="225">
        <v>27496.864391480001</v>
      </c>
      <c r="E46" s="227">
        <v>3.9913139187917682E-3</v>
      </c>
      <c r="F46" s="227">
        <v>1.1999991015226299E-2</v>
      </c>
      <c r="G46" s="227"/>
      <c r="H46" s="225">
        <v>26145.473602988</v>
      </c>
      <c r="I46" s="227">
        <v>3.6028303999500614E-3</v>
      </c>
      <c r="J46" s="227">
        <v>1.0855967302691182E-2</v>
      </c>
      <c r="K46" s="49"/>
      <c r="L46" s="497"/>
      <c r="M46" s="497"/>
      <c r="N46" s="497"/>
      <c r="O46" s="497"/>
      <c r="P46"/>
      <c r="Q46"/>
    </row>
    <row r="47" spans="2:17" ht="16.5" customHeight="1" x14ac:dyDescent="0.2">
      <c r="B47" s="133"/>
      <c r="C47" s="83" t="s">
        <v>138</v>
      </c>
      <c r="D47" s="135">
        <v>150622.5462960561</v>
      </c>
      <c r="E47" s="84">
        <v>2.1863651686102232E-2</v>
      </c>
      <c r="F47" s="84">
        <v>6.5733647899257591E-2</v>
      </c>
      <c r="G47" s="84"/>
      <c r="H47" s="135">
        <v>164530.52804298999</v>
      </c>
      <c r="I47" s="84">
        <v>2.2672206943131292E-2</v>
      </c>
      <c r="J47" s="84">
        <v>6.8315382610819778E-2</v>
      </c>
      <c r="K47" s="49"/>
      <c r="L47" s="497"/>
      <c r="M47" s="497"/>
      <c r="N47" s="497"/>
      <c r="O47" s="497"/>
      <c r="P47"/>
      <c r="Q47"/>
    </row>
    <row r="48" spans="2:17" ht="15" customHeight="1" x14ac:dyDescent="0.2">
      <c r="C48" s="69" t="s">
        <v>137</v>
      </c>
      <c r="D48" s="224">
        <v>62125.648209136401</v>
      </c>
      <c r="E48" s="53">
        <v>9.0178633054581736E-3</v>
      </c>
      <c r="F48" s="53">
        <v>2.7112444885015494E-2</v>
      </c>
      <c r="G48" s="53"/>
      <c r="H48" s="225">
        <v>68159.686638824001</v>
      </c>
      <c r="I48" s="53">
        <v>9.3923634661320782E-3</v>
      </c>
      <c r="J48" s="53">
        <v>2.8300857760258258E-2</v>
      </c>
      <c r="K48" s="49"/>
      <c r="L48" s="497"/>
      <c r="M48" s="497"/>
      <c r="N48" s="497"/>
      <c r="O48" s="497"/>
      <c r="P48"/>
      <c r="Q48"/>
    </row>
    <row r="49" spans="2:17" ht="15" customHeight="1" x14ac:dyDescent="0.2">
      <c r="C49" s="69" t="s">
        <v>128</v>
      </c>
      <c r="D49" s="224">
        <v>43481.372298613103</v>
      </c>
      <c r="E49" s="53">
        <v>6.311548982195791E-3</v>
      </c>
      <c r="F49" s="53">
        <v>1.8975839189676515E-2</v>
      </c>
      <c r="G49" s="53"/>
      <c r="H49" s="225">
        <v>47053.347726431501</v>
      </c>
      <c r="I49" s="53">
        <v>6.483922769287092E-3</v>
      </c>
      <c r="J49" s="53">
        <v>1.9537209849659086E-2</v>
      </c>
      <c r="K49" s="49"/>
      <c r="L49" s="497"/>
      <c r="M49" s="497"/>
      <c r="N49" s="497"/>
      <c r="O49" s="497"/>
      <c r="P49"/>
      <c r="Q49"/>
    </row>
    <row r="50" spans="2:17" ht="15" customHeight="1" x14ac:dyDescent="0.2">
      <c r="C50" s="69" t="s">
        <v>127</v>
      </c>
      <c r="D50" s="224">
        <v>11012.5205394109</v>
      </c>
      <c r="E50" s="53">
        <v>1.5985250494071021E-3</v>
      </c>
      <c r="F50" s="53">
        <v>4.8060079013544921E-3</v>
      </c>
      <c r="G50" s="53"/>
      <c r="H50" s="225">
        <v>12567.5851496417</v>
      </c>
      <c r="I50" s="53">
        <v>1.7318056088268918E-3</v>
      </c>
      <c r="J50" s="53">
        <v>5.2182376012766298E-3</v>
      </c>
      <c r="K50" s="49"/>
      <c r="L50" s="497"/>
      <c r="M50" s="497"/>
      <c r="N50" s="497"/>
      <c r="O50" s="497"/>
      <c r="P50"/>
      <c r="Q50"/>
    </row>
    <row r="51" spans="2:17" ht="15" customHeight="1" x14ac:dyDescent="0.2">
      <c r="C51" s="69" t="s">
        <v>136</v>
      </c>
      <c r="D51" s="224">
        <v>11979.599442745</v>
      </c>
      <c r="E51" s="53">
        <v>1.7389016186221461E-3</v>
      </c>
      <c r="F51" s="53">
        <v>5.228053774869435E-3</v>
      </c>
      <c r="G51" s="53"/>
      <c r="H51" s="225">
        <v>15042.816631945498</v>
      </c>
      <c r="I51" s="53">
        <v>2.072891005357571E-3</v>
      </c>
      <c r="J51" s="53">
        <v>6.2459884252437639E-3</v>
      </c>
      <c r="K51" s="49"/>
      <c r="L51" s="497"/>
      <c r="M51" s="497"/>
      <c r="N51" s="497"/>
      <c r="O51" s="497"/>
      <c r="P51"/>
      <c r="Q51"/>
    </row>
    <row r="52" spans="2:17" ht="13.5" thickBot="1" x14ac:dyDescent="0.25">
      <c r="B52" s="229"/>
      <c r="C52" s="79" t="s">
        <v>27</v>
      </c>
      <c r="D52" s="224">
        <v>22023.405806150702</v>
      </c>
      <c r="E52" s="56">
        <v>3.1968127304190211E-3</v>
      </c>
      <c r="F52" s="56">
        <v>9.611302148341664E-3</v>
      </c>
      <c r="G52" s="56"/>
      <c r="H52" s="468">
        <v>21707.0918961473</v>
      </c>
      <c r="I52" s="56">
        <v>2.9912240935276589E-3</v>
      </c>
      <c r="J52" s="56">
        <v>9.0130889743820393E-3</v>
      </c>
      <c r="K52" s="49"/>
      <c r="L52" s="497"/>
      <c r="M52" s="497"/>
      <c r="N52" s="497"/>
      <c r="O52" s="497"/>
      <c r="P52"/>
      <c r="Q52"/>
    </row>
    <row r="53" spans="2:17" ht="13.5" customHeight="1" x14ac:dyDescent="0.2">
      <c r="B53" s="555" t="s">
        <v>291</v>
      </c>
      <c r="C53" s="555"/>
      <c r="D53" s="555"/>
      <c r="E53" s="555"/>
      <c r="F53" s="555"/>
      <c r="G53" s="464"/>
      <c r="H53" s="464"/>
      <c r="I53" s="464"/>
      <c r="J53" s="464"/>
      <c r="K53" s="352"/>
      <c r="L53" s="352"/>
      <c r="M53" s="353"/>
      <c r="N53" s="132"/>
      <c r="O53" s="132"/>
    </row>
    <row r="54" spans="2:17" x14ac:dyDescent="0.2">
      <c r="B54" s="547" t="s">
        <v>265</v>
      </c>
      <c r="C54" s="547"/>
      <c r="D54" s="547"/>
      <c r="E54" s="547"/>
      <c r="F54" s="547"/>
      <c r="G54" s="463"/>
      <c r="H54" s="463"/>
      <c r="I54" s="463"/>
      <c r="J54" s="463"/>
      <c r="K54" s="349"/>
      <c r="L54" s="349"/>
      <c r="M54" s="353"/>
      <c r="N54" s="132"/>
      <c r="O54" s="132"/>
    </row>
    <row r="55" spans="2:17" s="80" customFormat="1" ht="44.25" customHeight="1" x14ac:dyDescent="0.2">
      <c r="B55" s="546" t="s">
        <v>292</v>
      </c>
      <c r="C55" s="546"/>
      <c r="D55" s="546"/>
      <c r="E55" s="546"/>
      <c r="F55" s="546"/>
      <c r="G55" s="461"/>
      <c r="H55" s="461"/>
      <c r="I55" s="461"/>
      <c r="J55" s="461"/>
      <c r="K55" s="300"/>
      <c r="L55" s="300"/>
      <c r="M55" s="230"/>
    </row>
    <row r="56" spans="2:17" ht="24" customHeight="1" x14ac:dyDescent="0.2">
      <c r="B56" s="64"/>
      <c r="C56" s="491"/>
      <c r="D56" s="231"/>
      <c r="E56" s="231"/>
      <c r="F56" s="231"/>
      <c r="G56" s="461"/>
      <c r="H56" s="461"/>
      <c r="J56" s="461"/>
      <c r="K56" s="322"/>
      <c r="L56" s="322"/>
    </row>
    <row r="57" spans="2:17" x14ac:dyDescent="0.2">
      <c r="C57" s="232"/>
      <c r="D57" s="233"/>
      <c r="H57" s="233"/>
    </row>
    <row r="61" spans="2:17" x14ac:dyDescent="0.2">
      <c r="C61" s="158"/>
    </row>
    <row r="62" spans="2:17" x14ac:dyDescent="0.2">
      <c r="C62" s="158"/>
    </row>
    <row r="63" spans="2:17" x14ac:dyDescent="0.2">
      <c r="C63" s="234"/>
    </row>
    <row r="64" spans="2:17" x14ac:dyDescent="0.2">
      <c r="C64" s="234"/>
    </row>
    <row r="65" spans="3:3" x14ac:dyDescent="0.2">
      <c r="C65" s="234"/>
    </row>
    <row r="66" spans="3:3" x14ac:dyDescent="0.2">
      <c r="C66" s="234"/>
    </row>
  </sheetData>
  <mergeCells count="9">
    <mergeCell ref="B55:F55"/>
    <mergeCell ref="B54:F54"/>
    <mergeCell ref="H5:J5"/>
    <mergeCell ref="B3:J3"/>
    <mergeCell ref="B2:J2"/>
    <mergeCell ref="B5:B6"/>
    <mergeCell ref="C5:C6"/>
    <mergeCell ref="D5:F5"/>
    <mergeCell ref="B53:F5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12</vt:i4>
      </vt:variant>
    </vt:vector>
  </HeadingPairs>
  <TitlesOfParts>
    <vt:vector size="32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</vt:vector>
  </TitlesOfParts>
  <Company>CIAT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Rafael Costa</cp:lastModifiedBy>
  <cp:lastPrinted>2020-05-22T17:14:43Z</cp:lastPrinted>
  <dcterms:created xsi:type="dcterms:W3CDTF">2006-06-07T17:28:48Z</dcterms:created>
  <dcterms:modified xsi:type="dcterms:W3CDTF">2020-07-02T20:23:16Z</dcterms:modified>
</cp:coreProperties>
</file>