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niel.fontes\Documents\DRPSP\eSocial\"/>
    </mc:Choice>
  </mc:AlternateContent>
  <xr:revisionPtr revIDLastSave="0" documentId="13_ncr:1_{5217C9A2-7A09-4F2C-B875-3D67D4DCF40D}" xr6:coauthVersionLast="47" xr6:coauthVersionMax="47" xr10:uidLastSave="{00000000-0000-0000-0000-000000000000}"/>
  <bookViews>
    <workbookView xWindow="-120" yWindow="-120" windowWidth="29040" windowHeight="15840" xr2:uid="{91C8F38A-AB7F-4BDC-BA49-52DF9AF78C99}"/>
  </bookViews>
  <sheets>
    <sheet name="MR por Estados 10_2024" sheetId="7" r:id="rId1"/>
    <sheet name="MR por Capitais 10_2024" sheetId="6" r:id="rId2"/>
    <sheet name="Escala Matriz de Risco" sheetId="5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7" l="1"/>
  <c r="I29" i="7"/>
  <c r="G29" i="7"/>
  <c r="E29" i="7"/>
  <c r="K25" i="7"/>
  <c r="H25" i="7"/>
  <c r="K22" i="7"/>
  <c r="H22" i="7"/>
  <c r="K23" i="7"/>
  <c r="H23" i="7"/>
  <c r="K24" i="7"/>
  <c r="H24" i="7"/>
  <c r="K26" i="7"/>
  <c r="H26" i="7"/>
  <c r="K27" i="7"/>
  <c r="H27" i="7"/>
  <c r="K28" i="7"/>
  <c r="H28" i="7"/>
  <c r="K18" i="7"/>
  <c r="H18" i="7"/>
  <c r="K19" i="7"/>
  <c r="H19" i="7"/>
  <c r="K20" i="7"/>
  <c r="H20" i="7"/>
  <c r="K21" i="7"/>
  <c r="H21" i="7"/>
  <c r="K17" i="7"/>
  <c r="H17" i="7"/>
  <c r="K15" i="7"/>
  <c r="H15" i="7"/>
  <c r="K16" i="7"/>
  <c r="H16" i="7"/>
  <c r="J28" i="6"/>
  <c r="J24" i="6"/>
  <c r="L24" i="6" s="1"/>
  <c r="F24" i="6"/>
  <c r="I24" i="6" s="1"/>
  <c r="J25" i="6"/>
  <c r="L25" i="6" s="1"/>
  <c r="F25" i="6"/>
  <c r="I25" i="6" s="1"/>
  <c r="L26" i="6"/>
  <c r="I26" i="6"/>
  <c r="L27" i="6"/>
  <c r="I27" i="6"/>
  <c r="L23" i="6"/>
  <c r="I23" i="6"/>
  <c r="L22" i="6"/>
  <c r="J22" i="6"/>
  <c r="I22" i="6"/>
  <c r="F22" i="6"/>
  <c r="L20" i="6"/>
  <c r="I20" i="6"/>
  <c r="L21" i="6"/>
  <c r="I21" i="6"/>
  <c r="L18" i="6"/>
  <c r="I18" i="6"/>
  <c r="L17" i="6"/>
  <c r="I17" i="6"/>
  <c r="L19" i="6"/>
  <c r="I19" i="6"/>
  <c r="L15" i="6"/>
  <c r="I15" i="6"/>
  <c r="L16" i="6"/>
  <c r="I16" i="6"/>
  <c r="K2" i="7" l="1"/>
  <c r="H2" i="7"/>
  <c r="K5" i="7"/>
  <c r="H5" i="7"/>
  <c r="K4" i="7"/>
  <c r="H4" i="7"/>
  <c r="K6" i="7"/>
  <c r="H6" i="7"/>
  <c r="K10" i="7"/>
  <c r="H10" i="7"/>
  <c r="K9" i="7"/>
  <c r="H9" i="7"/>
  <c r="K8" i="7"/>
  <c r="H8" i="7"/>
  <c r="K7" i="7"/>
  <c r="H7" i="7"/>
  <c r="K13" i="7"/>
  <c r="H13" i="7"/>
  <c r="K12" i="7"/>
  <c r="H12" i="7"/>
  <c r="K11" i="7"/>
  <c r="H11" i="7"/>
  <c r="K14" i="7"/>
  <c r="H14" i="7"/>
  <c r="K3" i="7"/>
  <c r="H3" i="7"/>
  <c r="K28" i="6"/>
  <c r="L28" i="6" s="1"/>
  <c r="H28" i="6"/>
  <c r="F28" i="6"/>
  <c r="L10" i="6"/>
  <c r="L5" i="6"/>
  <c r="L9" i="6"/>
  <c r="L2" i="6"/>
  <c r="L7" i="6"/>
  <c r="L14" i="6"/>
  <c r="L3" i="6"/>
  <c r="L6" i="6"/>
  <c r="L8" i="6"/>
  <c r="L11" i="6"/>
  <c r="L4" i="6"/>
  <c r="L12" i="6"/>
  <c r="L13" i="6"/>
  <c r="I10" i="6"/>
  <c r="I5" i="6"/>
  <c r="I9" i="6"/>
  <c r="I2" i="6"/>
  <c r="I7" i="6"/>
  <c r="I14" i="6"/>
  <c r="I3" i="6"/>
  <c r="I6" i="6"/>
  <c r="I8" i="6"/>
  <c r="I11" i="6"/>
  <c r="I4" i="6"/>
  <c r="I12" i="6"/>
  <c r="I13" i="6"/>
  <c r="K29" i="7" l="1"/>
  <c r="H29" i="7"/>
  <c r="I28" i="6"/>
</calcChain>
</file>

<file path=xl/sharedStrings.xml><?xml version="1.0" encoding="utf-8"?>
<sst xmlns="http://schemas.openxmlformats.org/spreadsheetml/2006/main" count="278" uniqueCount="131">
  <si>
    <t>Total</t>
  </si>
  <si>
    <t>DIPR12/2022</t>
  </si>
  <si>
    <t>TO</t>
  </si>
  <si>
    <t>DRAA2023</t>
  </si>
  <si>
    <t>RS</t>
  </si>
  <si>
    <t>DIPR10/2022</t>
  </si>
  <si>
    <t>RN</t>
  </si>
  <si>
    <t>SE</t>
  </si>
  <si>
    <t>RJ</t>
  </si>
  <si>
    <t>PI</t>
  </si>
  <si>
    <t>PR</t>
  </si>
  <si>
    <t>PA</t>
  </si>
  <si>
    <t>MS</t>
  </si>
  <si>
    <t>MT</t>
  </si>
  <si>
    <t>MA</t>
  </si>
  <si>
    <t>ES</t>
  </si>
  <si>
    <t>CE</t>
  </si>
  <si>
    <t>AM</t>
  </si>
  <si>
    <t>AP</t>
  </si>
  <si>
    <t>AC</t>
  </si>
  <si>
    <t>SP</t>
  </si>
  <si>
    <t>SC</t>
  </si>
  <si>
    <t>RR</t>
  </si>
  <si>
    <t>RO</t>
  </si>
  <si>
    <t>PE</t>
  </si>
  <si>
    <t>MG</t>
  </si>
  <si>
    <t>GO</t>
  </si>
  <si>
    <t>AL</t>
  </si>
  <si>
    <t>PB</t>
  </si>
  <si>
    <t>BA</t>
  </si>
  <si>
    <t>UF</t>
  </si>
  <si>
    <t>ENTE</t>
  </si>
  <si>
    <t>TOTAL 
DE BENEFICIÁRIOS</t>
  </si>
  <si>
    <t>S-1207 dividido pelo Número de Beneficiários</t>
  </si>
  <si>
    <r>
      <t xml:space="preserve">FONTE
UTILIZADA </t>
    </r>
    <r>
      <rPr>
        <sz val="8"/>
        <color rgb="FFFFFF00"/>
        <rFont val="Aptos Narrow"/>
        <family val="2"/>
        <scheme val="minor"/>
      </rPr>
      <t>*(vide obs)</t>
    </r>
  </si>
  <si>
    <t>acima de 95% = 0 ponto</t>
  </si>
  <si>
    <t>de 80% a 95% = 1 ponto</t>
  </si>
  <si>
    <t>de 60% a 79% = 2 pontos</t>
  </si>
  <si>
    <t>de 40% a 59% = 3 pontos</t>
  </si>
  <si>
    <t>de 20% a 39% = 4 pontos</t>
  </si>
  <si>
    <t>de 0% a 19% = 5 pontos</t>
  </si>
  <si>
    <t xml:space="preserve">Classificação de Risco </t>
  </si>
  <si>
    <t>REGIÃO</t>
  </si>
  <si>
    <t>JOÃO PESSOA - PB</t>
  </si>
  <si>
    <t>NE</t>
  </si>
  <si>
    <t>SÃO LUÍS - MA</t>
  </si>
  <si>
    <t>NATAL - RN</t>
  </si>
  <si>
    <t>PORTO ALEGRE - RS</t>
  </si>
  <si>
    <t>S</t>
  </si>
  <si>
    <t>PORTO VELHO - RO</t>
  </si>
  <si>
    <t>N</t>
  </si>
  <si>
    <t>RIO BRANCO - AC</t>
  </si>
  <si>
    <t>MACAPÁ - AP</t>
  </si>
  <si>
    <t>SÃO PAULO - SP</t>
  </si>
  <si>
    <t>GOIÂNIA - GO</t>
  </si>
  <si>
    <t>CO</t>
  </si>
  <si>
    <t>BELO HORIZONTE - MG</t>
  </si>
  <si>
    <t>BELÉM - PA</t>
  </si>
  <si>
    <t>CAMPO GRANDE - MS</t>
  </si>
  <si>
    <t>FORTALEZA - CE</t>
  </si>
  <si>
    <t>MANAUS - AM</t>
  </si>
  <si>
    <t>RECIFE - PE</t>
  </si>
  <si>
    <t>SALVADOR - BA</t>
  </si>
  <si>
    <t>ARACAJU - SE</t>
  </si>
  <si>
    <t>BOA VISTA - RR</t>
  </si>
  <si>
    <t>CUIABÁ - MT</t>
  </si>
  <si>
    <t>CURITIBA - PR</t>
  </si>
  <si>
    <t>FLORIANÓPOLIS - SC</t>
  </si>
  <si>
    <t>MACEIÓ - AL</t>
  </si>
  <si>
    <t>PALMAS - TO</t>
  </si>
  <si>
    <t>RIO DE JANEIRO - RJ</t>
  </si>
  <si>
    <t>TERESINA - PI</t>
  </si>
  <si>
    <t>VITÓRIA - ES</t>
  </si>
  <si>
    <t>Total de Ativos vinculados ao RPPS</t>
  </si>
  <si>
    <t>TOTAL</t>
  </si>
  <si>
    <t>S-1202 - Remuneração de servidor RPPS 06/2024</t>
  </si>
  <si>
    <t>Critério Percentual de entrega de eventos  1207</t>
  </si>
  <si>
    <t>Critério Percentual de entrega de eventos  1202</t>
  </si>
  <si>
    <t>Escala da Matriz de Risco  eSocial órgãos públicos (&gt; risco = 10)</t>
  </si>
  <si>
    <t>S-1207 - Proventos/ Pensões de RPPS (JUN/2024)</t>
  </si>
  <si>
    <t xml:space="preserve">Descrição do Risco </t>
  </si>
  <si>
    <t>75% ou mais</t>
  </si>
  <si>
    <t>50% ou mais</t>
  </si>
  <si>
    <t>Menos de 50%</t>
  </si>
  <si>
    <t>Sem risco</t>
  </si>
  <si>
    <t>Percentual da pontuação máxima da Escala de Risco</t>
  </si>
  <si>
    <t>Total de Ativos</t>
  </si>
  <si>
    <t>S-1202 - Remuneração       de servidor RPPS  (JUN/2024)</t>
  </si>
  <si>
    <t xml:space="preserve">Percentual de entrega        S-1202 divido pelo Número de Servidores
</t>
  </si>
  <si>
    <t>Percentual de entrega       S-1207 dividido pelo Número de Beneficiários</t>
  </si>
  <si>
    <t xml:space="preserve">GOVERNO DO ESTADO DA PARAÍBA - PB </t>
  </si>
  <si>
    <t>GOVERNO DO ESTADO DE ALAGOAS - AL</t>
  </si>
  <si>
    <t>GOVERNO DO ESTADO DE MINAS GERAIS - MG</t>
  </si>
  <si>
    <t>GOVERNO DO ESTADO DE RONDÔNIA - RO</t>
  </si>
  <si>
    <t>GOVERNO DO ESTADO DE RORAIMA - RR</t>
  </si>
  <si>
    <t>GOVERNO DO ESTADO DO AMAPÁ - AP</t>
  </si>
  <si>
    <t>GOVERNO DO ESTADO DO CEARÁ - CE</t>
  </si>
  <si>
    <t>GOVERNO DO ESTADO DO MATO GROSSO - MT</t>
  </si>
  <si>
    <t>GOVERNO DO ESTADO DO RIO DE JANEIRO - RJ</t>
  </si>
  <si>
    <t>GOVERNO DO ESTADO DO RIO GRANDE DO SUL - RS</t>
  </si>
  <si>
    <t>GOVERNO DO ESTADO DE PERNAMBUCO - PE</t>
  </si>
  <si>
    <t>GOVERNO DO ESTADO DO TOCANTINS - TO</t>
  </si>
  <si>
    <t>GOVERNO DO DISTRITO FEDERAL - DF</t>
  </si>
  <si>
    <t>DF</t>
  </si>
  <si>
    <t>GOVERNO DO ESTADO DO PIAUÍ - PI</t>
  </si>
  <si>
    <t>GOVERNO DO ESTADO DO ESPÍRITO SANTO - ES</t>
  </si>
  <si>
    <t>GOVERNO DO ESTADO DO PARÁ - PA</t>
  </si>
  <si>
    <t>GOVERNO DO ESTADO DA BAHIA - BA</t>
  </si>
  <si>
    <t>GOVERNO DO ESTADO DE SÃO PAULO - SP</t>
  </si>
  <si>
    <t>GOVERNO DO ESTADO DE SERGIPE - SE</t>
  </si>
  <si>
    <t>GOVERNO DO ESTADO DO ACRE - AC</t>
  </si>
  <si>
    <t>GOVERNO DO ESTADO DO MARANHÃO - MA</t>
  </si>
  <si>
    <t>GOVERNO DO ESTADO DO PARANÁ - PR</t>
  </si>
  <si>
    <t>GOVERNO DO ESTADO DO RIO GRANDE DO NORTE - RN</t>
  </si>
  <si>
    <t>GOVERNO DO ESTADO DO MATO GROSSO DO SUL - MS</t>
  </si>
  <si>
    <t>GOVERNO DO ESTADO DE GOIÁS - GO</t>
  </si>
  <si>
    <t>GOVERNO DO ESTADO DE SANTA CATARINA - SC</t>
  </si>
  <si>
    <t>GOVERNO DO ESTADO DO AMAZONAS - AM</t>
  </si>
  <si>
    <t>DIPR10/2024</t>
  </si>
  <si>
    <t>TOTAL 
DE BENEFICIÁRIOS (Aposentados e Pensionistas)</t>
  </si>
  <si>
    <t>DIPR07/2024</t>
  </si>
  <si>
    <t>DIPR AGO24</t>
  </si>
  <si>
    <t>DIPR ABR24</t>
  </si>
  <si>
    <t>DIPR OUT24</t>
  </si>
  <si>
    <t>DIPR FEV24</t>
  </si>
  <si>
    <t>DRAA 2024</t>
  </si>
  <si>
    <t>DRAA 2023</t>
  </si>
  <si>
    <t>DRAA2024</t>
  </si>
  <si>
    <t>DIPR DEZ23</t>
  </si>
  <si>
    <t>S-1202 divido pelo Número de Servidores
(JUN-OUT/2024)</t>
  </si>
  <si>
    <t>S-1207 - Proventos/ Pensões de RPPS (JUN-OUT/2024)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</si>
</sst>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 tint="0.34998626667073579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8"/>
      <color rgb="FFFFFF00"/>
      <name val="Aptos Narrow"/>
      <family val="2"/>
      <scheme val="minor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right" vertical="center"/>
    </xf>
    <xf numFmtId="3" fontId="4" fillId="4" borderId="0" xfId="0" applyNumberFormat="1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3" fontId="7" fillId="5" borderId="0" xfId="0" applyNumberFormat="1" applyFont="1" applyFill="1" applyAlignment="1">
      <alignment horizontal="center" vertical="center"/>
    </xf>
    <xf numFmtId="3" fontId="7" fillId="5" borderId="0" xfId="0" applyNumberFormat="1" applyFont="1" applyFill="1" applyAlignment="1">
      <alignment horizontal="right" vertical="center"/>
    </xf>
    <xf numFmtId="3" fontId="7" fillId="5" borderId="0" xfId="0" applyNumberFormat="1" applyFont="1" applyFill="1" applyAlignment="1">
      <alignment horizontal="left" vertical="center"/>
    </xf>
    <xf numFmtId="0" fontId="9" fillId="5" borderId="0" xfId="0" applyFont="1" applyFill="1"/>
    <xf numFmtId="3" fontId="7" fillId="3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horizontal="left" vertical="center"/>
    </xf>
    <xf numFmtId="3" fontId="7" fillId="6" borderId="0" xfId="0" applyNumberFormat="1" applyFont="1" applyFill="1" applyAlignment="1">
      <alignment horizontal="right" vertical="center"/>
    </xf>
    <xf numFmtId="0" fontId="8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3" fontId="7" fillId="6" borderId="0" xfId="0" applyNumberFormat="1" applyFont="1" applyFill="1" applyAlignment="1">
      <alignment horizontal="center" vertical="center"/>
    </xf>
    <xf numFmtId="3" fontId="7" fillId="6" borderId="0" xfId="0" applyNumberFormat="1" applyFont="1" applyFill="1" applyAlignment="1">
      <alignment horizontal="left" vertical="center"/>
    </xf>
    <xf numFmtId="164" fontId="8" fillId="5" borderId="0" xfId="1" applyNumberFormat="1" applyFont="1" applyFill="1" applyBorder="1" applyAlignment="1">
      <alignment horizontal="right" vertical="center"/>
    </xf>
    <xf numFmtId="9" fontId="7" fillId="5" borderId="0" xfId="2" applyFont="1" applyFill="1" applyBorder="1" applyAlignment="1">
      <alignment horizontal="right" vertical="center"/>
    </xf>
    <xf numFmtId="164" fontId="7" fillId="5" borderId="0" xfId="1" applyNumberFormat="1" applyFont="1" applyFill="1" applyBorder="1" applyAlignment="1">
      <alignment horizontal="right" vertical="center"/>
    </xf>
    <xf numFmtId="164" fontId="7" fillId="3" borderId="0" xfId="1" applyNumberFormat="1" applyFont="1" applyFill="1" applyBorder="1" applyAlignment="1">
      <alignment vertical="center"/>
    </xf>
    <xf numFmtId="9" fontId="7" fillId="3" borderId="0" xfId="2" applyFont="1" applyFill="1" applyBorder="1" applyAlignment="1">
      <alignment horizontal="right" vertical="center"/>
    </xf>
    <xf numFmtId="164" fontId="7" fillId="3" borderId="0" xfId="1" applyNumberFormat="1" applyFont="1" applyFill="1" applyBorder="1" applyAlignment="1">
      <alignment horizontal="right" vertical="center"/>
    </xf>
    <xf numFmtId="164" fontId="7" fillId="6" borderId="0" xfId="1" applyNumberFormat="1" applyFont="1" applyFill="1" applyBorder="1" applyAlignment="1">
      <alignment vertical="center"/>
    </xf>
    <xf numFmtId="9" fontId="7" fillId="6" borderId="0" xfId="2" applyFont="1" applyFill="1" applyBorder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164" fontId="7" fillId="6" borderId="0" xfId="1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textRotation="90" wrapText="1"/>
    </xf>
    <xf numFmtId="9" fontId="4" fillId="4" borderId="0" xfId="2" applyFont="1" applyFill="1" applyAlignment="1">
      <alignment horizontal="center" vertical="center"/>
    </xf>
    <xf numFmtId="164" fontId="4" fillId="4" borderId="0" xfId="1" applyNumberFormat="1" applyFont="1" applyFill="1" applyAlignment="1">
      <alignment horizontal="right" vertical="center"/>
    </xf>
    <xf numFmtId="164" fontId="4" fillId="4" borderId="0" xfId="1" applyNumberFormat="1" applyFont="1" applyFill="1" applyBorder="1" applyAlignment="1">
      <alignment horizontal="center" vertical="center"/>
    </xf>
    <xf numFmtId="9" fontId="4" fillId="4" borderId="0" xfId="2" applyFont="1" applyFill="1" applyAlignment="1">
      <alignment horizontal="right" vertical="center"/>
    </xf>
    <xf numFmtId="1" fontId="4" fillId="4" borderId="0" xfId="1" applyNumberFormat="1" applyFont="1" applyFill="1" applyBorder="1" applyAlignment="1">
      <alignment horizontal="right" vertical="center"/>
    </xf>
    <xf numFmtId="9" fontId="7" fillId="5" borderId="0" xfId="2" applyFont="1" applyFill="1" applyAlignment="1">
      <alignment horizontal="center" vertical="center"/>
    </xf>
    <xf numFmtId="164" fontId="7" fillId="5" borderId="0" xfId="1" applyNumberFormat="1" applyFont="1" applyFill="1" applyAlignment="1">
      <alignment horizontal="right" vertical="center"/>
    </xf>
    <xf numFmtId="164" fontId="7" fillId="5" borderId="0" xfId="1" applyNumberFormat="1" applyFont="1" applyFill="1" applyBorder="1" applyAlignment="1">
      <alignment horizontal="center" vertical="center"/>
    </xf>
    <xf numFmtId="9" fontId="7" fillId="5" borderId="0" xfId="2" applyFont="1" applyFill="1" applyAlignment="1">
      <alignment horizontal="right" vertical="center"/>
    </xf>
    <xf numFmtId="9" fontId="7" fillId="3" borderId="0" xfId="2" applyFont="1" applyFill="1" applyAlignment="1">
      <alignment horizontal="center" vertical="center"/>
    </xf>
    <xf numFmtId="164" fontId="7" fillId="3" borderId="0" xfId="1" applyNumberFormat="1" applyFont="1" applyFill="1" applyAlignment="1">
      <alignment horizontal="right" vertical="center"/>
    </xf>
    <xf numFmtId="164" fontId="7" fillId="3" borderId="0" xfId="1" applyNumberFormat="1" applyFont="1" applyFill="1" applyBorder="1" applyAlignment="1">
      <alignment horizontal="center" vertical="center"/>
    </xf>
    <xf numFmtId="9" fontId="7" fillId="3" borderId="0" xfId="2" applyFont="1" applyFill="1" applyAlignment="1">
      <alignment horizontal="right" vertical="center"/>
    </xf>
    <xf numFmtId="9" fontId="7" fillId="6" borderId="0" xfId="2" applyFont="1" applyFill="1" applyAlignment="1">
      <alignment horizontal="center" vertical="center"/>
    </xf>
    <xf numFmtId="164" fontId="7" fillId="6" borderId="0" xfId="1" applyNumberFormat="1" applyFont="1" applyFill="1" applyAlignment="1">
      <alignment horizontal="right" vertical="center"/>
    </xf>
    <xf numFmtId="164" fontId="7" fillId="6" borderId="0" xfId="1" applyNumberFormat="1" applyFont="1" applyFill="1" applyBorder="1" applyAlignment="1">
      <alignment horizontal="center" vertical="center"/>
    </xf>
    <xf numFmtId="9" fontId="7" fillId="6" borderId="0" xfId="2" applyFont="1" applyFill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/>
    </xf>
    <xf numFmtId="3" fontId="7" fillId="5" borderId="0" xfId="1" applyNumberFormat="1" applyFont="1" applyFill="1" applyBorder="1" applyAlignment="1">
      <alignment horizontal="right" vertical="center"/>
    </xf>
    <xf numFmtId="9" fontId="10" fillId="5" borderId="0" xfId="2" applyFont="1" applyFill="1" applyAlignment="1">
      <alignment horizontal="right" vertical="center"/>
    </xf>
    <xf numFmtId="3" fontId="4" fillId="4" borderId="0" xfId="1" applyNumberFormat="1" applyFont="1" applyFill="1" applyBorder="1" applyAlignment="1">
      <alignment horizontal="right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76CE-1A91-47CD-8DF0-AADEB98539D8}">
  <dimension ref="A1:K29"/>
  <sheetViews>
    <sheetView tabSelected="1" zoomScale="120" zoomScaleNormal="120" workbookViewId="0">
      <selection activeCell="N6" sqref="N6"/>
    </sheetView>
  </sheetViews>
  <sheetFormatPr defaultRowHeight="15" x14ac:dyDescent="0.25"/>
  <cols>
    <col min="1" max="1" width="37.140625" bestFit="1" customWidth="1"/>
    <col min="5" max="5" width="9.85546875" customWidth="1"/>
  </cols>
  <sheetData>
    <row r="1" spans="1:11" ht="117.75" thickBot="1" x14ac:dyDescent="0.3">
      <c r="A1" s="37" t="s">
        <v>31</v>
      </c>
      <c r="B1" s="38" t="s">
        <v>30</v>
      </c>
      <c r="C1" s="39" t="s">
        <v>41</v>
      </c>
      <c r="D1" s="39" t="s">
        <v>85</v>
      </c>
      <c r="E1" s="39" t="s">
        <v>86</v>
      </c>
      <c r="F1" s="39" t="s">
        <v>34</v>
      </c>
      <c r="G1" s="39" t="s">
        <v>87</v>
      </c>
      <c r="H1" s="39" t="s">
        <v>88</v>
      </c>
      <c r="I1" s="39" t="s">
        <v>32</v>
      </c>
      <c r="J1" s="39" t="s">
        <v>79</v>
      </c>
      <c r="K1" s="39" t="s">
        <v>89</v>
      </c>
    </row>
    <row r="2" spans="1:11" x14ac:dyDescent="0.25">
      <c r="A2" s="23" t="s">
        <v>117</v>
      </c>
      <c r="B2" s="24" t="s">
        <v>17</v>
      </c>
      <c r="C2" s="25">
        <v>0</v>
      </c>
      <c r="D2" s="53" t="s">
        <v>84</v>
      </c>
      <c r="E2" s="54">
        <v>63111</v>
      </c>
      <c r="F2" s="26" t="s">
        <v>3</v>
      </c>
      <c r="G2" s="55">
        <v>63667</v>
      </c>
      <c r="H2" s="56">
        <f>G2/E2</f>
        <v>1.0088098746652723</v>
      </c>
      <c r="I2" s="22">
        <v>39010</v>
      </c>
      <c r="J2" s="55">
        <v>38446</v>
      </c>
      <c r="K2" s="56">
        <f>J2/I2</f>
        <v>0.98554216867469879</v>
      </c>
    </row>
    <row r="3" spans="1:11" x14ac:dyDescent="0.25">
      <c r="A3" s="23" t="s">
        <v>105</v>
      </c>
      <c r="B3" s="24" t="s">
        <v>15</v>
      </c>
      <c r="C3" s="25">
        <v>0</v>
      </c>
      <c r="D3" s="53" t="s">
        <v>84</v>
      </c>
      <c r="E3" s="54">
        <v>31637</v>
      </c>
      <c r="F3" s="26" t="s">
        <v>118</v>
      </c>
      <c r="G3" s="55">
        <v>33559</v>
      </c>
      <c r="H3" s="56">
        <f>G3/E3</f>
        <v>1.060751651547239</v>
      </c>
      <c r="I3" s="22">
        <v>40095</v>
      </c>
      <c r="J3" s="55">
        <v>41012</v>
      </c>
      <c r="K3" s="56">
        <f>J3/I3</f>
        <v>1.0228706821299414</v>
      </c>
    </row>
    <row r="4" spans="1:11" x14ac:dyDescent="0.25">
      <c r="A4" s="23" t="s">
        <v>115</v>
      </c>
      <c r="B4" s="24" t="s">
        <v>26</v>
      </c>
      <c r="C4" s="25">
        <v>0</v>
      </c>
      <c r="D4" s="53" t="s">
        <v>84</v>
      </c>
      <c r="E4" s="54">
        <v>56416</v>
      </c>
      <c r="F4" s="26" t="s">
        <v>3</v>
      </c>
      <c r="G4" s="55">
        <v>59017</v>
      </c>
      <c r="H4" s="56">
        <f>G4/E4</f>
        <v>1.0461039421440725</v>
      </c>
      <c r="I4" s="22">
        <v>70314</v>
      </c>
      <c r="J4" s="55">
        <v>68960</v>
      </c>
      <c r="K4" s="56">
        <f>J4/I4</f>
        <v>0.98074352191597691</v>
      </c>
    </row>
    <row r="5" spans="1:11" x14ac:dyDescent="0.25">
      <c r="A5" s="23" t="s">
        <v>116</v>
      </c>
      <c r="B5" s="24" t="s">
        <v>21</v>
      </c>
      <c r="C5" s="25">
        <v>0</v>
      </c>
      <c r="D5" s="53" t="s">
        <v>84</v>
      </c>
      <c r="E5" s="54">
        <v>60581</v>
      </c>
      <c r="F5" s="26" t="s">
        <v>3</v>
      </c>
      <c r="G5" s="55">
        <v>62511</v>
      </c>
      <c r="H5" s="56">
        <f>G5/E5</f>
        <v>1.0318581733546821</v>
      </c>
      <c r="I5" s="22">
        <v>76524</v>
      </c>
      <c r="J5" s="55">
        <v>79560</v>
      </c>
      <c r="K5" s="56">
        <f>J5/I5</f>
        <v>1.0396738278187236</v>
      </c>
    </row>
    <row r="6" spans="1:11" x14ac:dyDescent="0.25">
      <c r="A6" s="11" t="s">
        <v>114</v>
      </c>
      <c r="B6" s="12" t="s">
        <v>12</v>
      </c>
      <c r="C6" s="13">
        <v>1</v>
      </c>
      <c r="D6" s="49" t="s">
        <v>83</v>
      </c>
      <c r="E6" s="50">
        <v>38166</v>
      </c>
      <c r="F6" s="21" t="s">
        <v>3</v>
      </c>
      <c r="G6" s="51">
        <v>38901</v>
      </c>
      <c r="H6" s="52">
        <f>G6/E6</f>
        <v>1.019257978305298</v>
      </c>
      <c r="I6" s="20">
        <v>34567</v>
      </c>
      <c r="J6" s="51">
        <v>31954</v>
      </c>
      <c r="K6" s="52">
        <f>J6/I6</f>
        <v>0.92440767205716434</v>
      </c>
    </row>
    <row r="7" spans="1:11" x14ac:dyDescent="0.25">
      <c r="A7" s="11" t="s">
        <v>110</v>
      </c>
      <c r="B7" s="12" t="s">
        <v>19</v>
      </c>
      <c r="C7" s="13">
        <v>2</v>
      </c>
      <c r="D7" s="49" t="s">
        <v>83</v>
      </c>
      <c r="E7" s="50">
        <v>23149</v>
      </c>
      <c r="F7" s="21" t="s">
        <v>1</v>
      </c>
      <c r="G7" s="51">
        <v>24086</v>
      </c>
      <c r="H7" s="52">
        <f>G7/E7</f>
        <v>1.0404769104496954</v>
      </c>
      <c r="I7" s="20">
        <v>17763</v>
      </c>
      <c r="J7" s="51">
        <v>13995</v>
      </c>
      <c r="K7" s="52">
        <f>J7/I7</f>
        <v>0.78787366998817765</v>
      </c>
    </row>
    <row r="8" spans="1:11" x14ac:dyDescent="0.25">
      <c r="A8" s="11" t="s">
        <v>111</v>
      </c>
      <c r="B8" s="12" t="s">
        <v>14</v>
      </c>
      <c r="C8" s="13">
        <v>2</v>
      </c>
      <c r="D8" s="49" t="s">
        <v>83</v>
      </c>
      <c r="E8" s="50">
        <v>53922</v>
      </c>
      <c r="F8" s="21" t="s">
        <v>3</v>
      </c>
      <c r="G8" s="51">
        <v>48389</v>
      </c>
      <c r="H8" s="52">
        <f>G8/E8</f>
        <v>0.89738882088943284</v>
      </c>
      <c r="I8" s="20">
        <v>49151</v>
      </c>
      <c r="J8" s="51">
        <v>45155</v>
      </c>
      <c r="K8" s="52">
        <f>J8/I8</f>
        <v>0.91869951781245551</v>
      </c>
    </row>
    <row r="9" spans="1:11" x14ac:dyDescent="0.25">
      <c r="A9" s="11" t="s">
        <v>112</v>
      </c>
      <c r="B9" s="12" t="s">
        <v>10</v>
      </c>
      <c r="C9" s="13">
        <v>2</v>
      </c>
      <c r="D9" s="49" t="s">
        <v>83</v>
      </c>
      <c r="E9" s="50">
        <v>128115</v>
      </c>
      <c r="F9" s="21" t="s">
        <v>3</v>
      </c>
      <c r="G9" s="51">
        <v>113370</v>
      </c>
      <c r="H9" s="52">
        <f>G9/E9</f>
        <v>0.88490809038754248</v>
      </c>
      <c r="I9" s="20">
        <v>138583</v>
      </c>
      <c r="J9" s="51">
        <v>123114</v>
      </c>
      <c r="K9" s="52">
        <f>J9/I9</f>
        <v>0.88837736230273556</v>
      </c>
    </row>
    <row r="10" spans="1:11" x14ac:dyDescent="0.25">
      <c r="A10" s="11" t="s">
        <v>113</v>
      </c>
      <c r="B10" s="12" t="s">
        <v>6</v>
      </c>
      <c r="C10" s="13">
        <v>2</v>
      </c>
      <c r="D10" s="49" t="s">
        <v>83</v>
      </c>
      <c r="E10" s="50">
        <v>50379</v>
      </c>
      <c r="F10" s="21" t="s">
        <v>5</v>
      </c>
      <c r="G10" s="51">
        <v>34982</v>
      </c>
      <c r="H10" s="52">
        <f>G10/E10</f>
        <v>0.69437662518112708</v>
      </c>
      <c r="I10" s="20">
        <v>37161</v>
      </c>
      <c r="J10" s="51">
        <v>43849</v>
      </c>
      <c r="K10" s="52">
        <f>J10/I10</f>
        <v>1.179973628266193</v>
      </c>
    </row>
    <row r="11" spans="1:11" x14ac:dyDescent="0.25">
      <c r="A11" s="11" t="s">
        <v>107</v>
      </c>
      <c r="B11" s="12" t="s">
        <v>29</v>
      </c>
      <c r="C11" s="13">
        <v>3</v>
      </c>
      <c r="D11" s="49" t="s">
        <v>83</v>
      </c>
      <c r="E11" s="50">
        <v>96417</v>
      </c>
      <c r="F11" s="21" t="s">
        <v>3</v>
      </c>
      <c r="G11" s="51">
        <v>86568</v>
      </c>
      <c r="H11" s="52">
        <f>G11/E11</f>
        <v>0.8978499642179284</v>
      </c>
      <c r="I11" s="20">
        <v>140404</v>
      </c>
      <c r="J11" s="51">
        <v>92640</v>
      </c>
      <c r="K11" s="52">
        <f>J11/I11</f>
        <v>0.65981026181590263</v>
      </c>
    </row>
    <row r="12" spans="1:11" x14ac:dyDescent="0.25">
      <c r="A12" s="11" t="s">
        <v>108</v>
      </c>
      <c r="B12" s="12" t="s">
        <v>20</v>
      </c>
      <c r="C12" s="13">
        <v>3</v>
      </c>
      <c r="D12" s="49" t="s">
        <v>83</v>
      </c>
      <c r="E12" s="50">
        <v>401697</v>
      </c>
      <c r="F12" s="21" t="s">
        <v>1</v>
      </c>
      <c r="G12" s="51">
        <v>282553</v>
      </c>
      <c r="H12" s="52">
        <f>G12/E12</f>
        <v>0.7033983325740546</v>
      </c>
      <c r="I12" s="20">
        <v>542088</v>
      </c>
      <c r="J12" s="51">
        <v>502780</v>
      </c>
      <c r="K12" s="52">
        <f>J12/I12</f>
        <v>0.92748778796062636</v>
      </c>
    </row>
    <row r="13" spans="1:11" x14ac:dyDescent="0.25">
      <c r="A13" s="11" t="s">
        <v>109</v>
      </c>
      <c r="B13" s="12" t="s">
        <v>7</v>
      </c>
      <c r="C13" s="13">
        <v>3</v>
      </c>
      <c r="D13" s="49" t="s">
        <v>83</v>
      </c>
      <c r="E13" s="50">
        <v>29484</v>
      </c>
      <c r="F13" s="21" t="s">
        <v>3</v>
      </c>
      <c r="G13" s="51">
        <v>16898</v>
      </c>
      <c r="H13" s="52">
        <f>G13/E13</f>
        <v>0.57312440645773977</v>
      </c>
      <c r="I13" s="20">
        <v>34929</v>
      </c>
      <c r="J13" s="51">
        <v>34995</v>
      </c>
      <c r="K13" s="52">
        <f>J13/I13</f>
        <v>1.0018895473675169</v>
      </c>
    </row>
    <row r="14" spans="1:11" x14ac:dyDescent="0.25">
      <c r="A14" s="11" t="s">
        <v>106</v>
      </c>
      <c r="B14" s="12" t="s">
        <v>11</v>
      </c>
      <c r="C14" s="13">
        <v>4</v>
      </c>
      <c r="D14" s="49" t="s">
        <v>83</v>
      </c>
      <c r="E14" s="50">
        <v>85547</v>
      </c>
      <c r="F14" s="21" t="s">
        <v>1</v>
      </c>
      <c r="G14" s="51">
        <v>20472</v>
      </c>
      <c r="H14" s="52">
        <f>G14/E14</f>
        <v>0.23930704758787566</v>
      </c>
      <c r="I14" s="20">
        <v>54843</v>
      </c>
      <c r="J14" s="51">
        <v>53680</v>
      </c>
      <c r="K14" s="52">
        <f>J14/I14</f>
        <v>0.97879401199788485</v>
      </c>
    </row>
    <row r="15" spans="1:11" x14ac:dyDescent="0.25">
      <c r="A15" s="14" t="s">
        <v>94</v>
      </c>
      <c r="B15" s="15" t="s">
        <v>22</v>
      </c>
      <c r="C15" s="16">
        <v>5</v>
      </c>
      <c r="D15" s="45" t="s">
        <v>82</v>
      </c>
      <c r="E15" s="46">
        <v>18491</v>
      </c>
      <c r="F15" s="18" t="s">
        <v>121</v>
      </c>
      <c r="G15" s="47">
        <v>2443</v>
      </c>
      <c r="H15" s="48">
        <f>G15/E15</f>
        <v>0.13211832783516306</v>
      </c>
      <c r="I15" s="17">
        <v>2544</v>
      </c>
      <c r="J15" s="47">
        <v>2537</v>
      </c>
      <c r="K15" s="48">
        <f>J15/I15</f>
        <v>0.99724842767295596</v>
      </c>
    </row>
    <row r="16" spans="1:11" x14ac:dyDescent="0.25">
      <c r="A16" s="14" t="s">
        <v>104</v>
      </c>
      <c r="B16" s="15" t="s">
        <v>9</v>
      </c>
      <c r="C16" s="16">
        <v>5</v>
      </c>
      <c r="D16" s="45" t="s">
        <v>82</v>
      </c>
      <c r="E16" s="46">
        <v>39778</v>
      </c>
      <c r="F16" s="18" t="s">
        <v>121</v>
      </c>
      <c r="G16" s="47">
        <v>39570</v>
      </c>
      <c r="H16" s="48">
        <f>G16/E16</f>
        <v>0.99477097893307853</v>
      </c>
      <c r="I16" s="17">
        <v>45297</v>
      </c>
      <c r="J16" s="47">
        <v>934</v>
      </c>
      <c r="K16" s="48">
        <f>J16/I16</f>
        <v>2.0619467072874584E-2</v>
      </c>
    </row>
    <row r="17" spans="1:11" x14ac:dyDescent="0.25">
      <c r="A17" s="14" t="s">
        <v>97</v>
      </c>
      <c r="B17" s="15" t="s">
        <v>13</v>
      </c>
      <c r="C17" s="16">
        <v>6</v>
      </c>
      <c r="D17" s="45" t="s">
        <v>82</v>
      </c>
      <c r="E17" s="46">
        <v>47481</v>
      </c>
      <c r="F17" s="18" t="s">
        <v>123</v>
      </c>
      <c r="G17" s="47">
        <v>38000</v>
      </c>
      <c r="H17" s="48">
        <f>G17/E17</f>
        <v>0.80032012805122044</v>
      </c>
      <c r="I17" s="17">
        <v>35828</v>
      </c>
      <c r="J17" s="47">
        <v>506</v>
      </c>
      <c r="K17" s="48">
        <f>J17/I17</f>
        <v>1.4123032265267389E-2</v>
      </c>
    </row>
    <row r="18" spans="1:11" x14ac:dyDescent="0.25">
      <c r="A18" s="14" t="s">
        <v>91</v>
      </c>
      <c r="B18" s="15" t="s">
        <v>27</v>
      </c>
      <c r="C18" s="16">
        <v>7</v>
      </c>
      <c r="D18" s="45" t="s">
        <v>82</v>
      </c>
      <c r="E18" s="46">
        <v>37458</v>
      </c>
      <c r="F18" s="18" t="s">
        <v>127</v>
      </c>
      <c r="G18" s="47">
        <v>27853</v>
      </c>
      <c r="H18" s="48">
        <f>G18/E18</f>
        <v>0.74357947567942762</v>
      </c>
      <c r="I18" s="17">
        <v>36383</v>
      </c>
      <c r="J18" s="47">
        <v>1168</v>
      </c>
      <c r="K18" s="48">
        <f>J18/I18</f>
        <v>3.2102905202979412E-2</v>
      </c>
    </row>
    <row r="19" spans="1:11" x14ac:dyDescent="0.25">
      <c r="A19" s="14" t="s">
        <v>92</v>
      </c>
      <c r="B19" s="15" t="s">
        <v>25</v>
      </c>
      <c r="C19" s="16">
        <v>7</v>
      </c>
      <c r="D19" s="45" t="s">
        <v>82</v>
      </c>
      <c r="E19" s="46">
        <v>207536</v>
      </c>
      <c r="F19" s="18" t="s">
        <v>121</v>
      </c>
      <c r="G19" s="47">
        <v>129166</v>
      </c>
      <c r="H19" s="48">
        <f>G19/E19</f>
        <v>0.62237876802096981</v>
      </c>
      <c r="I19" s="17">
        <v>331631</v>
      </c>
      <c r="J19" s="47">
        <v>30281</v>
      </c>
      <c r="K19" s="48">
        <f>J19/I19</f>
        <v>9.1309316680286218E-2</v>
      </c>
    </row>
    <row r="20" spans="1:11" x14ac:dyDescent="0.25">
      <c r="A20" s="14" t="s">
        <v>100</v>
      </c>
      <c r="B20" s="15" t="s">
        <v>24</v>
      </c>
      <c r="C20" s="16">
        <v>7</v>
      </c>
      <c r="D20" s="45" t="s">
        <v>82</v>
      </c>
      <c r="E20" s="46">
        <v>96406</v>
      </c>
      <c r="F20" s="18" t="s">
        <v>123</v>
      </c>
      <c r="G20" s="47">
        <v>75659</v>
      </c>
      <c r="H20" s="48">
        <f>G20/E20</f>
        <v>0.78479555214405738</v>
      </c>
      <c r="I20" s="17">
        <v>103060</v>
      </c>
      <c r="J20" s="47">
        <v>1500</v>
      </c>
      <c r="K20" s="48">
        <f>J20/I20</f>
        <v>1.455462837182224E-2</v>
      </c>
    </row>
    <row r="21" spans="1:11" x14ac:dyDescent="0.25">
      <c r="A21" s="14" t="s">
        <v>102</v>
      </c>
      <c r="B21" s="15" t="s">
        <v>103</v>
      </c>
      <c r="C21" s="16">
        <v>7</v>
      </c>
      <c r="D21" s="45" t="s">
        <v>82</v>
      </c>
      <c r="E21" s="46">
        <v>78855</v>
      </c>
      <c r="F21" s="18" t="s">
        <v>123</v>
      </c>
      <c r="G21" s="47">
        <v>33174</v>
      </c>
      <c r="H21" s="48">
        <f>G21/E21</f>
        <v>0.42069621457104811</v>
      </c>
      <c r="I21" s="17">
        <v>76085</v>
      </c>
      <c r="J21" s="47">
        <v>20983</v>
      </c>
      <c r="K21" s="48">
        <f>J21/I21</f>
        <v>0.27578366300847734</v>
      </c>
    </row>
    <row r="22" spans="1:11" x14ac:dyDescent="0.25">
      <c r="A22" s="6" t="s">
        <v>93</v>
      </c>
      <c r="B22" s="7" t="s">
        <v>23</v>
      </c>
      <c r="C22" s="8">
        <v>10</v>
      </c>
      <c r="D22" s="40" t="s">
        <v>81</v>
      </c>
      <c r="E22" s="41">
        <v>39445</v>
      </c>
      <c r="F22" s="10" t="s">
        <v>127</v>
      </c>
      <c r="G22" s="42">
        <v>5008</v>
      </c>
      <c r="H22" s="43">
        <f>G22/E22</f>
        <v>0.12696159209025226</v>
      </c>
      <c r="I22" s="9">
        <v>14095</v>
      </c>
      <c r="J22" s="42">
        <v>1304</v>
      </c>
      <c r="K22" s="43">
        <f>J22/I22</f>
        <v>9.2515076268180202E-2</v>
      </c>
    </row>
    <row r="23" spans="1:11" x14ac:dyDescent="0.25">
      <c r="A23" s="6" t="s">
        <v>95</v>
      </c>
      <c r="B23" s="7" t="s">
        <v>18</v>
      </c>
      <c r="C23" s="8">
        <v>10</v>
      </c>
      <c r="D23" s="40" t="s">
        <v>81</v>
      </c>
      <c r="E23" s="41">
        <v>23789</v>
      </c>
      <c r="F23" s="10" t="s">
        <v>127</v>
      </c>
      <c r="G23" s="42">
        <v>1817</v>
      </c>
      <c r="H23" s="43">
        <f>G23/E23</f>
        <v>7.63798394215814E-2</v>
      </c>
      <c r="I23" s="9">
        <v>4338</v>
      </c>
      <c r="J23" s="42">
        <v>44</v>
      </c>
      <c r="K23" s="43">
        <f>J23/I23</f>
        <v>1.0142923005993546E-2</v>
      </c>
    </row>
    <row r="24" spans="1:11" x14ac:dyDescent="0.25">
      <c r="A24" s="6" t="s">
        <v>96</v>
      </c>
      <c r="B24" s="7" t="s">
        <v>16</v>
      </c>
      <c r="C24" s="8">
        <v>10</v>
      </c>
      <c r="D24" s="40" t="s">
        <v>81</v>
      </c>
      <c r="E24" s="41">
        <v>78947</v>
      </c>
      <c r="F24" s="10" t="s">
        <v>121</v>
      </c>
      <c r="G24" s="42">
        <v>7296</v>
      </c>
      <c r="H24" s="43">
        <f>G24/E24</f>
        <v>9.2416431276679298E-2</v>
      </c>
      <c r="I24" s="9">
        <v>67533</v>
      </c>
      <c r="J24" s="42">
        <v>2085</v>
      </c>
      <c r="K24" s="43">
        <f>J24/I24</f>
        <v>3.087379503353916E-2</v>
      </c>
    </row>
    <row r="25" spans="1:11" x14ac:dyDescent="0.25">
      <c r="A25" s="6" t="s">
        <v>90</v>
      </c>
      <c r="B25" s="7" t="s">
        <v>28</v>
      </c>
      <c r="C25" s="8">
        <v>10</v>
      </c>
      <c r="D25" s="40" t="s">
        <v>81</v>
      </c>
      <c r="E25" s="41">
        <v>40059</v>
      </c>
      <c r="F25" s="10" t="s">
        <v>123</v>
      </c>
      <c r="G25" s="42">
        <v>4628</v>
      </c>
      <c r="H25" s="43">
        <f>G25/E25</f>
        <v>0.11552959384907262</v>
      </c>
      <c r="I25" s="9">
        <v>53553</v>
      </c>
      <c r="J25" s="42">
        <v>140</v>
      </c>
      <c r="K25" s="43">
        <f t="shared" ref="K25" si="0">J25/I25</f>
        <v>2.6142326293578325E-3</v>
      </c>
    </row>
    <row r="26" spans="1:11" x14ac:dyDescent="0.25">
      <c r="A26" s="6" t="s">
        <v>98</v>
      </c>
      <c r="B26" s="7" t="s">
        <v>8</v>
      </c>
      <c r="C26" s="8">
        <v>10</v>
      </c>
      <c r="D26" s="40" t="s">
        <v>81</v>
      </c>
      <c r="E26" s="41">
        <v>172999</v>
      </c>
      <c r="F26" s="10" t="s">
        <v>123</v>
      </c>
      <c r="G26" s="42">
        <v>13640</v>
      </c>
      <c r="H26" s="43">
        <f>G26/E26</f>
        <v>7.8844386383736323E-2</v>
      </c>
      <c r="I26" s="9">
        <v>247443</v>
      </c>
      <c r="J26" s="42">
        <v>9620</v>
      </c>
      <c r="K26" s="43">
        <f>J26/I26</f>
        <v>3.8877640507106688E-2</v>
      </c>
    </row>
    <row r="27" spans="1:11" x14ac:dyDescent="0.25">
      <c r="A27" s="6" t="s">
        <v>99</v>
      </c>
      <c r="B27" s="7" t="s">
        <v>4</v>
      </c>
      <c r="C27" s="8">
        <v>10</v>
      </c>
      <c r="D27" s="40" t="s">
        <v>81</v>
      </c>
      <c r="E27" s="41">
        <v>89117</v>
      </c>
      <c r="F27" s="10" t="s">
        <v>128</v>
      </c>
      <c r="G27" s="44">
        <v>221</v>
      </c>
      <c r="H27" s="43">
        <f>G27/E27</f>
        <v>2.4798859925715634E-3</v>
      </c>
      <c r="I27" s="9">
        <v>197740</v>
      </c>
      <c r="J27" s="44">
        <v>0</v>
      </c>
      <c r="K27" s="43">
        <f>J27/I27</f>
        <v>0</v>
      </c>
    </row>
    <row r="28" spans="1:11" x14ac:dyDescent="0.25">
      <c r="A28" s="6" t="s">
        <v>101</v>
      </c>
      <c r="B28" s="7" t="s">
        <v>2</v>
      </c>
      <c r="C28" s="8">
        <v>10</v>
      </c>
      <c r="D28" s="40" t="s">
        <v>81</v>
      </c>
      <c r="E28" s="41">
        <v>32240</v>
      </c>
      <c r="F28" s="10" t="s">
        <v>121</v>
      </c>
      <c r="G28" s="42">
        <v>6026</v>
      </c>
      <c r="H28" s="43">
        <f>G28/E28</f>
        <v>0.1869106699751861</v>
      </c>
      <c r="I28" s="9">
        <v>19617</v>
      </c>
      <c r="J28" s="42">
        <v>93</v>
      </c>
      <c r="K28" s="43">
        <f>J28/I28</f>
        <v>4.7407860529132895E-3</v>
      </c>
    </row>
    <row r="29" spans="1:11" x14ac:dyDescent="0.25">
      <c r="A29" s="72" t="s">
        <v>0</v>
      </c>
      <c r="B29" s="72"/>
      <c r="C29" s="72"/>
      <c r="D29" s="72"/>
      <c r="E29" s="46">
        <f>SUM(E2:E28)</f>
        <v>2121222</v>
      </c>
      <c r="F29" s="46"/>
      <c r="G29" s="46">
        <f>SUM(G2:G28)</f>
        <v>1269474</v>
      </c>
      <c r="H29" s="48">
        <f>G29/E29</f>
        <v>0.59846352715557349</v>
      </c>
      <c r="I29" s="46">
        <f>SUM(I2:I28)</f>
        <v>2510579</v>
      </c>
      <c r="J29" s="46">
        <f>SUM(J2:J28)</f>
        <v>1241335</v>
      </c>
      <c r="K29" s="48">
        <f t="shared" ref="K29" si="1">J29/I29</f>
        <v>0.49444172041588813</v>
      </c>
    </row>
  </sheetData>
  <sortState xmlns:xlrd2="http://schemas.microsoft.com/office/spreadsheetml/2017/richdata2" ref="A4:K28">
    <sortCondition ref="C3:C28"/>
  </sortState>
  <mergeCells count="1">
    <mergeCell ref="A29:D29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5C64-AD9A-45B3-8CFB-43FFE964D7A3}">
  <dimension ref="A1:L28"/>
  <sheetViews>
    <sheetView zoomScale="130" zoomScaleNormal="130" workbookViewId="0">
      <pane ySplit="1" topLeftCell="A2" activePane="bottomLeft" state="frozen"/>
      <selection pane="bottomLeft" activeCell="O22" sqref="O22"/>
    </sheetView>
  </sheetViews>
  <sheetFormatPr defaultRowHeight="15" x14ac:dyDescent="0.25"/>
  <cols>
    <col min="1" max="1" width="15.7109375" bestFit="1" customWidth="1"/>
    <col min="2" max="2" width="7.85546875" customWidth="1"/>
    <col min="3" max="3" width="7.140625" customWidth="1"/>
    <col min="4" max="4" width="9.140625" customWidth="1"/>
    <col min="5" max="5" width="10.28515625" customWidth="1"/>
    <col min="6" max="6" width="10.140625" customWidth="1"/>
    <col min="7" max="7" width="10.7109375" customWidth="1"/>
    <col min="10" max="10" width="8.42578125" customWidth="1"/>
  </cols>
  <sheetData>
    <row r="1" spans="1:12" s="2" customFormat="1" ht="100.5" customHeight="1" x14ac:dyDescent="0.25">
      <c r="A1" s="3" t="s">
        <v>31</v>
      </c>
      <c r="B1" s="4" t="s">
        <v>30</v>
      </c>
      <c r="C1" s="4" t="s">
        <v>42</v>
      </c>
      <c r="D1" s="5" t="s">
        <v>41</v>
      </c>
      <c r="E1" s="5" t="s">
        <v>80</v>
      </c>
      <c r="F1" s="5" t="s">
        <v>73</v>
      </c>
      <c r="G1" s="5" t="s">
        <v>34</v>
      </c>
      <c r="H1" s="5" t="s">
        <v>75</v>
      </c>
      <c r="I1" s="5" t="s">
        <v>129</v>
      </c>
      <c r="J1" s="5" t="s">
        <v>119</v>
      </c>
      <c r="K1" s="5" t="s">
        <v>130</v>
      </c>
      <c r="L1" s="5" t="s">
        <v>33</v>
      </c>
    </row>
    <row r="2" spans="1:12" s="1" customFormat="1" ht="12.75" customHeight="1" x14ac:dyDescent="0.25">
      <c r="A2" s="23" t="s">
        <v>56</v>
      </c>
      <c r="B2" s="24" t="s">
        <v>25</v>
      </c>
      <c r="C2" s="24" t="s">
        <v>7</v>
      </c>
      <c r="D2" s="25">
        <v>0</v>
      </c>
      <c r="E2" s="25" t="s">
        <v>84</v>
      </c>
      <c r="F2" s="36">
        <v>30340</v>
      </c>
      <c r="G2" s="26" t="s">
        <v>3</v>
      </c>
      <c r="H2" s="33">
        <v>29758</v>
      </c>
      <c r="I2" s="34">
        <f>H2/F2</f>
        <v>0.98081740276862228</v>
      </c>
      <c r="J2" s="22">
        <v>20522</v>
      </c>
      <c r="K2" s="33">
        <v>20936</v>
      </c>
      <c r="L2" s="34">
        <f>K2/J2</f>
        <v>1.020173472371114</v>
      </c>
    </row>
    <row r="3" spans="1:12" s="1" customFormat="1" ht="12.75" customHeight="1" x14ac:dyDescent="0.25">
      <c r="A3" s="23" t="s">
        <v>61</v>
      </c>
      <c r="B3" s="24" t="s">
        <v>24</v>
      </c>
      <c r="C3" s="24" t="s">
        <v>44</v>
      </c>
      <c r="D3" s="25">
        <v>0</v>
      </c>
      <c r="E3" s="25" t="s">
        <v>84</v>
      </c>
      <c r="F3" s="36">
        <v>20011</v>
      </c>
      <c r="G3" s="26" t="s">
        <v>3</v>
      </c>
      <c r="H3" s="33">
        <v>20552</v>
      </c>
      <c r="I3" s="34">
        <f>H3/F3</f>
        <v>1.0270351306781271</v>
      </c>
      <c r="J3" s="22">
        <v>9843</v>
      </c>
      <c r="K3" s="33">
        <v>9934</v>
      </c>
      <c r="L3" s="34">
        <f>K3/J3</f>
        <v>1.0092451488367367</v>
      </c>
    </row>
    <row r="4" spans="1:12" s="1" customFormat="1" ht="12.75" customHeight="1" x14ac:dyDescent="0.25">
      <c r="A4" s="23" t="s">
        <v>67</v>
      </c>
      <c r="B4" s="24" t="s">
        <v>21</v>
      </c>
      <c r="C4" s="24" t="s">
        <v>48</v>
      </c>
      <c r="D4" s="25">
        <v>0</v>
      </c>
      <c r="E4" s="25" t="s">
        <v>84</v>
      </c>
      <c r="F4" s="36">
        <v>6667</v>
      </c>
      <c r="G4" s="26" t="s">
        <v>3</v>
      </c>
      <c r="H4" s="33">
        <v>6726</v>
      </c>
      <c r="I4" s="34">
        <f>H4/F4</f>
        <v>1.0088495575221239</v>
      </c>
      <c r="J4" s="22">
        <v>3888</v>
      </c>
      <c r="K4" s="33">
        <v>4289</v>
      </c>
      <c r="L4" s="34">
        <f>K4/J4</f>
        <v>1.1031378600823045</v>
      </c>
    </row>
    <row r="5" spans="1:12" s="1" customFormat="1" ht="12.75" customHeight="1" x14ac:dyDescent="0.25">
      <c r="A5" s="23" t="s">
        <v>62</v>
      </c>
      <c r="B5" s="24" t="s">
        <v>29</v>
      </c>
      <c r="C5" s="24" t="s">
        <v>44</v>
      </c>
      <c r="D5" s="25">
        <v>0</v>
      </c>
      <c r="E5" s="25" t="s">
        <v>84</v>
      </c>
      <c r="F5" s="36">
        <v>21392</v>
      </c>
      <c r="G5" s="26" t="s">
        <v>120</v>
      </c>
      <c r="H5" s="33">
        <v>21644</v>
      </c>
      <c r="I5" s="34">
        <f>H5/F5</f>
        <v>1.0117801047120418</v>
      </c>
      <c r="J5" s="22">
        <v>9768</v>
      </c>
      <c r="K5" s="33">
        <v>9720</v>
      </c>
      <c r="L5" s="34">
        <f>K5/J5</f>
        <v>0.99508599508599505</v>
      </c>
    </row>
    <row r="6" spans="1:12" s="1" customFormat="1" ht="12.75" customHeight="1" x14ac:dyDescent="0.25">
      <c r="A6" s="23" t="s">
        <v>71</v>
      </c>
      <c r="B6" s="24" t="s">
        <v>9</v>
      </c>
      <c r="C6" s="24" t="s">
        <v>44</v>
      </c>
      <c r="D6" s="25">
        <v>0</v>
      </c>
      <c r="E6" s="25" t="s">
        <v>84</v>
      </c>
      <c r="F6" s="36">
        <v>12827</v>
      </c>
      <c r="G6" s="26" t="s">
        <v>118</v>
      </c>
      <c r="H6" s="33">
        <v>13526</v>
      </c>
      <c r="I6" s="34">
        <f>H6/F6</f>
        <v>1.0544944258205349</v>
      </c>
      <c r="J6" s="22">
        <v>5561</v>
      </c>
      <c r="K6" s="33">
        <v>6480</v>
      </c>
      <c r="L6" s="34">
        <f>K6/J6</f>
        <v>1.1652580471138285</v>
      </c>
    </row>
    <row r="7" spans="1:12" s="1" customFormat="1" ht="12.75" customHeight="1" x14ac:dyDescent="0.25">
      <c r="A7" s="11" t="s">
        <v>58</v>
      </c>
      <c r="B7" s="12" t="s">
        <v>12</v>
      </c>
      <c r="C7" s="12" t="s">
        <v>55</v>
      </c>
      <c r="D7" s="13">
        <v>1</v>
      </c>
      <c r="E7" s="13" t="s">
        <v>83</v>
      </c>
      <c r="F7" s="32">
        <v>17097</v>
      </c>
      <c r="G7" s="21" t="s">
        <v>3</v>
      </c>
      <c r="H7" s="30">
        <v>15835</v>
      </c>
      <c r="I7" s="31">
        <f>H7/F7</f>
        <v>0.92618588056384166</v>
      </c>
      <c r="J7" s="20">
        <v>7164</v>
      </c>
      <c r="K7" s="30">
        <v>7007</v>
      </c>
      <c r="L7" s="31">
        <f>K7/J7</f>
        <v>0.97808486878838641</v>
      </c>
    </row>
    <row r="8" spans="1:12" s="1" customFormat="1" ht="12.75" customHeight="1" x14ac:dyDescent="0.25">
      <c r="A8" s="11" t="s">
        <v>66</v>
      </c>
      <c r="B8" s="12" t="s">
        <v>10</v>
      </c>
      <c r="C8" s="12" t="s">
        <v>48</v>
      </c>
      <c r="D8" s="13">
        <v>1</v>
      </c>
      <c r="E8" s="13" t="s">
        <v>83</v>
      </c>
      <c r="F8" s="32">
        <v>25883</v>
      </c>
      <c r="G8" s="21" t="s">
        <v>3</v>
      </c>
      <c r="H8" s="30">
        <v>26696</v>
      </c>
      <c r="I8" s="31">
        <f>H8/F8</f>
        <v>1.0314105783719043</v>
      </c>
      <c r="J8" s="20">
        <v>19791</v>
      </c>
      <c r="K8" s="30">
        <v>18894</v>
      </c>
      <c r="L8" s="31">
        <f>K8/J8</f>
        <v>0.95467636804608158</v>
      </c>
    </row>
    <row r="9" spans="1:12" s="1" customFormat="1" ht="12.75" customHeight="1" x14ac:dyDescent="0.25">
      <c r="A9" s="11" t="s">
        <v>45</v>
      </c>
      <c r="B9" s="12" t="s">
        <v>14</v>
      </c>
      <c r="C9" s="12" t="s">
        <v>44</v>
      </c>
      <c r="D9" s="13">
        <v>1</v>
      </c>
      <c r="E9" s="13" t="s">
        <v>83</v>
      </c>
      <c r="F9" s="32">
        <v>11553</v>
      </c>
      <c r="G9" s="21" t="s">
        <v>118</v>
      </c>
      <c r="H9" s="30">
        <v>11180</v>
      </c>
      <c r="I9" s="31">
        <f>H9/F9</f>
        <v>0.96771401367610144</v>
      </c>
      <c r="J9" s="20">
        <v>8039</v>
      </c>
      <c r="K9" s="30">
        <v>7380</v>
      </c>
      <c r="L9" s="31">
        <f>K9/J9</f>
        <v>0.91802462992909561</v>
      </c>
    </row>
    <row r="10" spans="1:12" s="1" customFormat="1" ht="12.75" customHeight="1" x14ac:dyDescent="0.25">
      <c r="A10" s="11" t="s">
        <v>60</v>
      </c>
      <c r="B10" s="12" t="s">
        <v>17</v>
      </c>
      <c r="C10" s="12" t="s">
        <v>50</v>
      </c>
      <c r="D10" s="13">
        <v>1</v>
      </c>
      <c r="E10" s="13" t="s">
        <v>83</v>
      </c>
      <c r="F10" s="32">
        <v>24123</v>
      </c>
      <c r="G10" s="21" t="s">
        <v>3</v>
      </c>
      <c r="H10" s="30">
        <v>22557</v>
      </c>
      <c r="I10" s="31">
        <f>H10/F10</f>
        <v>0.93508270115657255</v>
      </c>
      <c r="J10" s="20">
        <v>7900</v>
      </c>
      <c r="K10" s="32">
        <v>8140</v>
      </c>
      <c r="L10" s="31">
        <f>K10/J10</f>
        <v>1.030379746835443</v>
      </c>
    </row>
    <row r="11" spans="1:12" s="1" customFormat="1" ht="12.75" customHeight="1" x14ac:dyDescent="0.25">
      <c r="A11" s="11" t="s">
        <v>64</v>
      </c>
      <c r="B11" s="12" t="s">
        <v>22</v>
      </c>
      <c r="C11" s="12" t="s">
        <v>50</v>
      </c>
      <c r="D11" s="13">
        <v>1</v>
      </c>
      <c r="E11" s="13" t="s">
        <v>82</v>
      </c>
      <c r="F11" s="32">
        <v>8233</v>
      </c>
      <c r="G11" s="21" t="s">
        <v>3</v>
      </c>
      <c r="H11" s="30">
        <v>7559</v>
      </c>
      <c r="I11" s="31">
        <f>H11/F11</f>
        <v>0.91813433742256767</v>
      </c>
      <c r="J11" s="20">
        <v>701</v>
      </c>
      <c r="K11" s="32">
        <v>760</v>
      </c>
      <c r="L11" s="31">
        <f>K11/J11</f>
        <v>1.0841654778887304</v>
      </c>
    </row>
    <row r="12" spans="1:12" s="1" customFormat="1" ht="12.75" customHeight="1" x14ac:dyDescent="0.25">
      <c r="A12" s="11" t="s">
        <v>63</v>
      </c>
      <c r="B12" s="12" t="s">
        <v>7</v>
      </c>
      <c r="C12" s="12" t="s">
        <v>44</v>
      </c>
      <c r="D12" s="13">
        <v>2</v>
      </c>
      <c r="E12" s="13" t="s">
        <v>83</v>
      </c>
      <c r="F12" s="32">
        <v>5432</v>
      </c>
      <c r="G12" s="21" t="s">
        <v>3</v>
      </c>
      <c r="H12" s="30">
        <v>5092</v>
      </c>
      <c r="I12" s="31">
        <f>H12/F12</f>
        <v>0.9374079528718704</v>
      </c>
      <c r="J12" s="20">
        <v>5810</v>
      </c>
      <c r="K12" s="30">
        <v>5463</v>
      </c>
      <c r="L12" s="31">
        <f>K12/J12</f>
        <v>0.94027538726333904</v>
      </c>
    </row>
    <row r="13" spans="1:12" s="1" customFormat="1" ht="12.75" customHeight="1" x14ac:dyDescent="0.25">
      <c r="A13" s="11" t="s">
        <v>69</v>
      </c>
      <c r="B13" s="12" t="s">
        <v>2</v>
      </c>
      <c r="C13" s="12" t="s">
        <v>50</v>
      </c>
      <c r="D13" s="13">
        <v>3</v>
      </c>
      <c r="E13" s="13" t="s">
        <v>83</v>
      </c>
      <c r="F13" s="32">
        <v>6901</v>
      </c>
      <c r="G13" s="21" t="s">
        <v>1</v>
      </c>
      <c r="H13" s="30">
        <v>6594</v>
      </c>
      <c r="I13" s="31">
        <f>H13/F13</f>
        <v>0.95551369366758443</v>
      </c>
      <c r="J13" s="20">
        <v>1259</v>
      </c>
      <c r="K13" s="30">
        <v>970</v>
      </c>
      <c r="L13" s="31">
        <f>K13/J13</f>
        <v>0.77045274027005561</v>
      </c>
    </row>
    <row r="14" spans="1:12" s="1" customFormat="1" ht="12.75" customHeight="1" x14ac:dyDescent="0.25">
      <c r="A14" s="11" t="s">
        <v>57</v>
      </c>
      <c r="B14" s="12" t="s">
        <v>11</v>
      </c>
      <c r="C14" s="12" t="s">
        <v>50</v>
      </c>
      <c r="D14" s="13">
        <v>4</v>
      </c>
      <c r="E14" s="13" t="s">
        <v>83</v>
      </c>
      <c r="F14" s="32">
        <v>13649</v>
      </c>
      <c r="G14" s="21" t="s">
        <v>118</v>
      </c>
      <c r="H14" s="30">
        <v>14050</v>
      </c>
      <c r="I14" s="31">
        <f>H14/F14</f>
        <v>1.0293794417173419</v>
      </c>
      <c r="J14" s="20">
        <v>6138</v>
      </c>
      <c r="K14" s="30">
        <v>2220</v>
      </c>
      <c r="L14" s="31">
        <f>K14/J14</f>
        <v>0.36168132942326492</v>
      </c>
    </row>
    <row r="15" spans="1:12" s="1" customFormat="1" ht="12.75" customHeight="1" x14ac:dyDescent="0.25">
      <c r="A15" s="14" t="s">
        <v>65</v>
      </c>
      <c r="B15" s="15" t="s">
        <v>13</v>
      </c>
      <c r="C15" s="15" t="s">
        <v>55</v>
      </c>
      <c r="D15" s="16">
        <v>5</v>
      </c>
      <c r="E15" s="16" t="s">
        <v>82</v>
      </c>
      <c r="F15" s="46">
        <v>12428</v>
      </c>
      <c r="G15" s="18" t="s">
        <v>122</v>
      </c>
      <c r="H15" s="74">
        <v>87</v>
      </c>
      <c r="I15" s="48">
        <f>H15/F15</f>
        <v>7.000321853878339E-3</v>
      </c>
      <c r="J15" s="17">
        <v>5068</v>
      </c>
      <c r="K15" s="47">
        <v>4940</v>
      </c>
      <c r="L15" s="48">
        <f>K15/J15</f>
        <v>0.9747434885556433</v>
      </c>
    </row>
    <row r="16" spans="1:12" s="1" customFormat="1" ht="12.75" customHeight="1" x14ac:dyDescent="0.25">
      <c r="A16" s="14" t="s">
        <v>59</v>
      </c>
      <c r="B16" s="15" t="s">
        <v>16</v>
      </c>
      <c r="C16" s="15" t="s">
        <v>44</v>
      </c>
      <c r="D16" s="16">
        <v>5</v>
      </c>
      <c r="E16" s="16" t="s">
        <v>82</v>
      </c>
      <c r="F16" s="46">
        <v>28083</v>
      </c>
      <c r="G16" s="18" t="s">
        <v>121</v>
      </c>
      <c r="H16" s="74">
        <v>29250</v>
      </c>
      <c r="I16" s="48">
        <f>H16/F16</f>
        <v>1.0415553893814764</v>
      </c>
      <c r="J16" s="17">
        <v>17697</v>
      </c>
      <c r="K16" s="47">
        <v>0</v>
      </c>
      <c r="L16" s="75">
        <f>K16/J16</f>
        <v>0</v>
      </c>
    </row>
    <row r="17" spans="1:12" s="1" customFormat="1" ht="12.75" customHeight="1" x14ac:dyDescent="0.25">
      <c r="A17" s="14" t="s">
        <v>72</v>
      </c>
      <c r="B17" s="15" t="s">
        <v>15</v>
      </c>
      <c r="C17" s="15" t="s">
        <v>7</v>
      </c>
      <c r="D17" s="16">
        <v>5</v>
      </c>
      <c r="E17" s="16" t="s">
        <v>82</v>
      </c>
      <c r="F17" s="46">
        <v>7654</v>
      </c>
      <c r="G17" s="18" t="s">
        <v>123</v>
      </c>
      <c r="H17" s="74">
        <v>7357</v>
      </c>
      <c r="I17" s="48">
        <f>H17/F17</f>
        <v>0.96119675986412334</v>
      </c>
      <c r="J17" s="17">
        <v>6112</v>
      </c>
      <c r="K17" s="47">
        <v>0</v>
      </c>
      <c r="L17" s="75">
        <f>K17/J17</f>
        <v>0</v>
      </c>
    </row>
    <row r="18" spans="1:12" s="1" customFormat="1" ht="12.75" customHeight="1" x14ac:dyDescent="0.25">
      <c r="A18" s="14" t="s">
        <v>43</v>
      </c>
      <c r="B18" s="15" t="s">
        <v>28</v>
      </c>
      <c r="C18" s="15" t="s">
        <v>44</v>
      </c>
      <c r="D18" s="16">
        <v>5</v>
      </c>
      <c r="E18" s="16" t="s">
        <v>82</v>
      </c>
      <c r="F18" s="46">
        <v>8630</v>
      </c>
      <c r="G18" s="18" t="s">
        <v>123</v>
      </c>
      <c r="H18" s="47">
        <v>8420</v>
      </c>
      <c r="I18" s="48">
        <f>H18/F18</f>
        <v>0.97566628041714953</v>
      </c>
      <c r="J18" s="17">
        <v>7933</v>
      </c>
      <c r="K18" s="47">
        <v>29</v>
      </c>
      <c r="L18" s="75">
        <f>K18/J18</f>
        <v>3.6556157821757218E-3</v>
      </c>
    </row>
    <row r="19" spans="1:12" s="1" customFormat="1" ht="12.75" customHeight="1" x14ac:dyDescent="0.25">
      <c r="A19" s="14" t="s">
        <v>51</v>
      </c>
      <c r="B19" s="15" t="s">
        <v>19</v>
      </c>
      <c r="C19" s="15" t="s">
        <v>50</v>
      </c>
      <c r="D19" s="16">
        <v>5</v>
      </c>
      <c r="E19" s="16" t="s">
        <v>82</v>
      </c>
      <c r="F19" s="46">
        <v>5660</v>
      </c>
      <c r="G19" s="18" t="s">
        <v>123</v>
      </c>
      <c r="H19" s="47">
        <v>5491</v>
      </c>
      <c r="I19" s="48">
        <f>H19/F19</f>
        <v>0.9701413427561838</v>
      </c>
      <c r="J19" s="17">
        <v>1315</v>
      </c>
      <c r="K19" s="47">
        <v>95</v>
      </c>
      <c r="L19" s="48">
        <f>K19/J19</f>
        <v>7.2243346007604556E-2</v>
      </c>
    </row>
    <row r="20" spans="1:12" s="1" customFormat="1" ht="12.75" customHeight="1" x14ac:dyDescent="0.25">
      <c r="A20" s="14" t="s">
        <v>68</v>
      </c>
      <c r="B20" s="15" t="s">
        <v>27</v>
      </c>
      <c r="C20" s="15" t="s">
        <v>44</v>
      </c>
      <c r="D20" s="16">
        <v>6</v>
      </c>
      <c r="E20" s="16" t="s">
        <v>82</v>
      </c>
      <c r="F20" s="46">
        <v>11090</v>
      </c>
      <c r="G20" s="18" t="s">
        <v>124</v>
      </c>
      <c r="H20" s="47">
        <v>10561</v>
      </c>
      <c r="I20" s="48">
        <f>H20/F20</f>
        <v>0.95229936880072141</v>
      </c>
      <c r="J20" s="17">
        <v>7409</v>
      </c>
      <c r="K20" s="47">
        <v>0</v>
      </c>
      <c r="L20" s="75">
        <f>K20/J20</f>
        <v>0</v>
      </c>
    </row>
    <row r="21" spans="1:12" s="1" customFormat="1" ht="12.75" customHeight="1" x14ac:dyDescent="0.25">
      <c r="A21" s="14" t="s">
        <v>47</v>
      </c>
      <c r="B21" s="15" t="s">
        <v>4</v>
      </c>
      <c r="C21" s="15" t="s">
        <v>48</v>
      </c>
      <c r="D21" s="16">
        <v>6</v>
      </c>
      <c r="E21" s="16" t="s">
        <v>82</v>
      </c>
      <c r="F21" s="46">
        <v>13276</v>
      </c>
      <c r="G21" s="18" t="s">
        <v>123</v>
      </c>
      <c r="H21" s="47">
        <v>11150</v>
      </c>
      <c r="I21" s="48">
        <f>H21/F21</f>
        <v>0.83986140403736065</v>
      </c>
      <c r="J21" s="17">
        <v>17746</v>
      </c>
      <c r="K21" s="47">
        <v>0</v>
      </c>
      <c r="L21" s="75">
        <f>K21/J21</f>
        <v>0</v>
      </c>
    </row>
    <row r="22" spans="1:12" s="1" customFormat="1" ht="12.75" customHeight="1" x14ac:dyDescent="0.25">
      <c r="A22" s="6" t="s">
        <v>70</v>
      </c>
      <c r="B22" s="7" t="s">
        <v>8</v>
      </c>
      <c r="C22" s="7" t="s">
        <v>7</v>
      </c>
      <c r="D22" s="8">
        <v>8</v>
      </c>
      <c r="E22" s="8" t="s">
        <v>81</v>
      </c>
      <c r="F22" s="41">
        <f>656+4+19+30+49+9+6931+514+93+29+28855+71+34974+5007+19+2033+429+16+12+621+38+1723+24+2</f>
        <v>82158</v>
      </c>
      <c r="G22" s="10" t="s">
        <v>125</v>
      </c>
      <c r="H22" s="42">
        <v>34469</v>
      </c>
      <c r="I22" s="43">
        <f>H22/F22</f>
        <v>0.41954526643783929</v>
      </c>
      <c r="J22" s="9">
        <f>669+97+2678+3264+26323+1+1+3+51+152+1442+2715+36443+17065</f>
        <v>90904</v>
      </c>
      <c r="K22" s="42">
        <v>10</v>
      </c>
      <c r="L22" s="43">
        <f>K22/J22</f>
        <v>1.1000616034497932E-4</v>
      </c>
    </row>
    <row r="23" spans="1:12" s="1" customFormat="1" ht="12.75" customHeight="1" x14ac:dyDescent="0.25">
      <c r="A23" s="6" t="s">
        <v>54</v>
      </c>
      <c r="B23" s="7" t="s">
        <v>26</v>
      </c>
      <c r="C23" s="7" t="s">
        <v>55</v>
      </c>
      <c r="D23" s="8">
        <v>9</v>
      </c>
      <c r="E23" s="8" t="s">
        <v>81</v>
      </c>
      <c r="F23" s="41">
        <v>27116</v>
      </c>
      <c r="G23" s="10" t="s">
        <v>123</v>
      </c>
      <c r="H23" s="42">
        <v>8980</v>
      </c>
      <c r="I23" s="43">
        <f>H23/F23</f>
        <v>0.33116978905443278</v>
      </c>
      <c r="J23" s="9">
        <v>10328</v>
      </c>
      <c r="K23" s="42">
        <v>2</v>
      </c>
      <c r="L23" s="43">
        <f>K23/J23</f>
        <v>1.9364833462432224E-4</v>
      </c>
    </row>
    <row r="24" spans="1:12" s="1" customFormat="1" ht="12.75" customHeight="1" x14ac:dyDescent="0.25">
      <c r="A24" s="6" t="s">
        <v>49</v>
      </c>
      <c r="B24" s="7" t="s">
        <v>23</v>
      </c>
      <c r="C24" s="7" t="s">
        <v>50</v>
      </c>
      <c r="D24" s="8">
        <v>10</v>
      </c>
      <c r="E24" s="8" t="s">
        <v>81</v>
      </c>
      <c r="F24" s="41">
        <f>20+40+5199+2045+49+2877+1090</f>
        <v>11320</v>
      </c>
      <c r="G24" s="10" t="s">
        <v>126</v>
      </c>
      <c r="H24" s="76">
        <v>90</v>
      </c>
      <c r="I24" s="43">
        <f>H24/F24</f>
        <v>7.9505300353356883E-3</v>
      </c>
      <c r="J24" s="9">
        <f>26+45+78+3+165+1650+680+1+10</f>
        <v>2658</v>
      </c>
      <c r="K24" s="42">
        <v>0</v>
      </c>
      <c r="L24" s="43">
        <f>K24/J24</f>
        <v>0</v>
      </c>
    </row>
    <row r="25" spans="1:12" s="1" customFormat="1" ht="12.75" customHeight="1" x14ac:dyDescent="0.25">
      <c r="A25" s="6" t="s">
        <v>52</v>
      </c>
      <c r="B25" s="7" t="s">
        <v>18</v>
      </c>
      <c r="C25" s="7" t="s">
        <v>50</v>
      </c>
      <c r="D25" s="8">
        <v>10</v>
      </c>
      <c r="E25" s="8" t="s">
        <v>81</v>
      </c>
      <c r="F25" s="41">
        <f>8+1888+1+148+73+369+1366+86+81+385+1+972+1+42+551+729</f>
        <v>6701</v>
      </c>
      <c r="G25" s="10" t="s">
        <v>126</v>
      </c>
      <c r="H25" s="42">
        <v>163</v>
      </c>
      <c r="I25" s="43">
        <f>H25/F25</f>
        <v>2.4324727652589164E-2</v>
      </c>
      <c r="J25" s="9">
        <f>1+5+2+2+70+78+77+34+45+300+531</f>
        <v>1145</v>
      </c>
      <c r="K25" s="42">
        <v>0</v>
      </c>
      <c r="L25" s="43">
        <f>K25/J25</f>
        <v>0</v>
      </c>
    </row>
    <row r="26" spans="1:12" s="1" customFormat="1" ht="12.75" customHeight="1" x14ac:dyDescent="0.25">
      <c r="A26" s="6" t="s">
        <v>46</v>
      </c>
      <c r="B26" s="7" t="s">
        <v>6</v>
      </c>
      <c r="C26" s="7" t="s">
        <v>44</v>
      </c>
      <c r="D26" s="8">
        <v>10</v>
      </c>
      <c r="E26" s="8" t="s">
        <v>81</v>
      </c>
      <c r="F26" s="41">
        <v>11089</v>
      </c>
      <c r="G26" s="10" t="s">
        <v>123</v>
      </c>
      <c r="H26" s="42">
        <v>230</v>
      </c>
      <c r="I26" s="43">
        <f>H26/F26</f>
        <v>2.0741275137523673E-2</v>
      </c>
      <c r="J26" s="9">
        <v>6603</v>
      </c>
      <c r="K26" s="42">
        <v>0</v>
      </c>
      <c r="L26" s="43">
        <f>K26/J26</f>
        <v>0</v>
      </c>
    </row>
    <row r="27" spans="1:12" s="1" customFormat="1" ht="12.75" customHeight="1" x14ac:dyDescent="0.25">
      <c r="A27" s="6" t="s">
        <v>53</v>
      </c>
      <c r="B27" s="7" t="s">
        <v>20</v>
      </c>
      <c r="C27" s="7" t="s">
        <v>7</v>
      </c>
      <c r="D27" s="8">
        <v>10</v>
      </c>
      <c r="E27" s="8" t="s">
        <v>81</v>
      </c>
      <c r="F27" s="41">
        <v>122017</v>
      </c>
      <c r="G27" s="10" t="s">
        <v>123</v>
      </c>
      <c r="H27" s="42">
        <v>810</v>
      </c>
      <c r="I27" s="43">
        <f>H27/F27</f>
        <v>6.6384192366637437E-3</v>
      </c>
      <c r="J27" s="9">
        <v>117815</v>
      </c>
      <c r="K27" s="42">
        <v>0</v>
      </c>
      <c r="L27" s="43">
        <f>K27/J27</f>
        <v>0</v>
      </c>
    </row>
    <row r="28" spans="1:12" x14ac:dyDescent="0.25">
      <c r="A28" s="73" t="s">
        <v>74</v>
      </c>
      <c r="B28" s="73"/>
      <c r="C28" s="73"/>
      <c r="D28" s="73"/>
      <c r="E28" s="35"/>
      <c r="F28" s="29">
        <f>SUM(F2:F27)</f>
        <v>551330</v>
      </c>
      <c r="G28" s="19"/>
      <c r="H28" s="27">
        <f>SUM(H2:H27)</f>
        <v>318827</v>
      </c>
      <c r="I28" s="28">
        <f t="shared" ref="I28" si="0">H28/F28</f>
        <v>0.5782870513122812</v>
      </c>
      <c r="J28" s="17">
        <f>SUM(J2:J27)</f>
        <v>399117</v>
      </c>
      <c r="K28" s="17">
        <f>SUM(K2:K27)</f>
        <v>107269</v>
      </c>
      <c r="L28" s="28">
        <f t="shared" ref="L28" si="1">K28/J28</f>
        <v>0.26876580050461396</v>
      </c>
    </row>
  </sheetData>
  <sortState xmlns:xlrd2="http://schemas.microsoft.com/office/spreadsheetml/2017/richdata2" ref="A2:L27">
    <sortCondition ref="D2:D27"/>
  </sortState>
  <mergeCells count="1">
    <mergeCell ref="A28:D28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I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B1FF-21FD-4797-8090-13686C2B0580}">
  <dimension ref="B2:E17"/>
  <sheetViews>
    <sheetView topLeftCell="A2" zoomScale="160" zoomScaleNormal="160" workbookViewId="0">
      <selection activeCell="B22" sqref="B22"/>
    </sheetView>
  </sheetViews>
  <sheetFormatPr defaultRowHeight="15" x14ac:dyDescent="0.25"/>
  <cols>
    <col min="2" max="2" width="47.85546875" customWidth="1"/>
  </cols>
  <sheetData>
    <row r="2" spans="2:5" ht="15.75" thickBot="1" x14ac:dyDescent="0.3"/>
    <row r="3" spans="2:5" ht="15.75" thickBot="1" x14ac:dyDescent="0.3">
      <c r="B3" s="57" t="s">
        <v>78</v>
      </c>
      <c r="C3" s="58"/>
      <c r="D3" s="58"/>
      <c r="E3" s="59"/>
    </row>
    <row r="4" spans="2:5" ht="15.75" thickBot="1" x14ac:dyDescent="0.3">
      <c r="B4" s="66" t="s">
        <v>77</v>
      </c>
      <c r="C4" s="67"/>
      <c r="D4" s="67"/>
      <c r="E4" s="68"/>
    </row>
    <row r="5" spans="2:5" x14ac:dyDescent="0.25">
      <c r="B5" s="69" t="s">
        <v>35</v>
      </c>
      <c r="C5" s="70"/>
      <c r="D5" s="70"/>
      <c r="E5" s="71"/>
    </row>
    <row r="6" spans="2:5" x14ac:dyDescent="0.25">
      <c r="B6" s="60" t="s">
        <v>36</v>
      </c>
      <c r="C6" s="61"/>
      <c r="D6" s="61"/>
      <c r="E6" s="62"/>
    </row>
    <row r="7" spans="2:5" x14ac:dyDescent="0.25">
      <c r="B7" s="60" t="s">
        <v>37</v>
      </c>
      <c r="C7" s="61"/>
      <c r="D7" s="61"/>
      <c r="E7" s="62"/>
    </row>
    <row r="8" spans="2:5" x14ac:dyDescent="0.25">
      <c r="B8" s="60" t="s">
        <v>38</v>
      </c>
      <c r="C8" s="61"/>
      <c r="D8" s="61"/>
      <c r="E8" s="62"/>
    </row>
    <row r="9" spans="2:5" x14ac:dyDescent="0.25">
      <c r="B9" s="60" t="s">
        <v>39</v>
      </c>
      <c r="C9" s="61"/>
      <c r="D9" s="61"/>
      <c r="E9" s="62"/>
    </row>
    <row r="10" spans="2:5" ht="15.75" thickBot="1" x14ac:dyDescent="0.3">
      <c r="B10" s="63" t="s">
        <v>40</v>
      </c>
      <c r="C10" s="64"/>
      <c r="D10" s="64"/>
      <c r="E10" s="65"/>
    </row>
    <row r="11" spans="2:5" ht="15.75" thickBot="1" x14ac:dyDescent="0.3">
      <c r="B11" s="66" t="s">
        <v>76</v>
      </c>
      <c r="C11" s="67"/>
      <c r="D11" s="67"/>
      <c r="E11" s="68"/>
    </row>
    <row r="12" spans="2:5" x14ac:dyDescent="0.25">
      <c r="B12" s="69" t="s">
        <v>35</v>
      </c>
      <c r="C12" s="70"/>
      <c r="D12" s="70"/>
      <c r="E12" s="71"/>
    </row>
    <row r="13" spans="2:5" x14ac:dyDescent="0.25">
      <c r="B13" s="60" t="s">
        <v>36</v>
      </c>
      <c r="C13" s="61"/>
      <c r="D13" s="61"/>
      <c r="E13" s="62"/>
    </row>
    <row r="14" spans="2:5" x14ac:dyDescent="0.25">
      <c r="B14" s="60" t="s">
        <v>37</v>
      </c>
      <c r="C14" s="61"/>
      <c r="D14" s="61"/>
      <c r="E14" s="62"/>
    </row>
    <row r="15" spans="2:5" x14ac:dyDescent="0.25">
      <c r="B15" s="60" t="s">
        <v>38</v>
      </c>
      <c r="C15" s="61"/>
      <c r="D15" s="61"/>
      <c r="E15" s="62"/>
    </row>
    <row r="16" spans="2:5" x14ac:dyDescent="0.25">
      <c r="B16" s="60" t="s">
        <v>39</v>
      </c>
      <c r="C16" s="61"/>
      <c r="D16" s="61"/>
      <c r="E16" s="62"/>
    </row>
    <row r="17" spans="2:5" ht="15.75" thickBot="1" x14ac:dyDescent="0.3">
      <c r="B17" s="63" t="s">
        <v>40</v>
      </c>
      <c r="C17" s="64"/>
      <c r="D17" s="64"/>
      <c r="E17" s="65"/>
    </row>
  </sheetData>
  <mergeCells count="15">
    <mergeCell ref="B16:E16"/>
    <mergeCell ref="B17:E17"/>
    <mergeCell ref="B11:E11"/>
    <mergeCell ref="B12:E12"/>
    <mergeCell ref="B13:E13"/>
    <mergeCell ref="B14:E14"/>
    <mergeCell ref="B15:E15"/>
    <mergeCell ref="B3:E3"/>
    <mergeCell ref="B9:E9"/>
    <mergeCell ref="B10:E10"/>
    <mergeCell ref="B4:E4"/>
    <mergeCell ref="B5:E5"/>
    <mergeCell ref="B6:E6"/>
    <mergeCell ref="B7:E7"/>
    <mergeCell ref="B8:E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MR por Estados 10_2024</vt:lpstr>
      <vt:lpstr>MR por Capitais 10_2024</vt:lpstr>
      <vt:lpstr>Escala Matriz de Risco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Allex Albert Rodrigues</dc:creator>
  <cp:lastModifiedBy>Daniel Belmiro Fontes</cp:lastModifiedBy>
  <cp:lastPrinted>2024-12-06T19:34:53Z</cp:lastPrinted>
  <dcterms:created xsi:type="dcterms:W3CDTF">2024-01-26T15:10:32Z</dcterms:created>
  <dcterms:modified xsi:type="dcterms:W3CDTF">2024-12-06T19:37:26Z</dcterms:modified>
</cp:coreProperties>
</file>