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DTI\OneDrive\Área de Trabalho\ANPAD\"/>
    </mc:Choice>
  </mc:AlternateContent>
  <xr:revisionPtr revIDLastSave="0" documentId="8_{794679E9-E758-4A45-BD49-A61071166F36}" xr6:coauthVersionLast="47" xr6:coauthVersionMax="47" xr10:uidLastSave="{00000000-0000-0000-0000-000000000000}"/>
  <bookViews>
    <workbookView xWindow="-110" yWindow="-110" windowWidth="19420" windowHeight="10300" tabRatio="376" xr2:uid="{00000000-000D-0000-FFFF-FFFF00000000}"/>
  </bookViews>
  <sheets>
    <sheet name="Anexo 1 - Desp. Pessoal " sheetId="79" r:id="rId1"/>
    <sheet name="01- Histórico" sheetId="68" r:id="rId2"/>
    <sheet name="02 - Projeções" sheetId="75" r:id="rId3"/>
    <sheet name="03 - Indicadores " sheetId="78" r:id="rId4"/>
    <sheet name="Planilha1" sheetId="80" r:id="rId5"/>
  </sheets>
  <definedNames>
    <definedName name="\p">#N/A</definedName>
    <definedName name="\s">#N/A</definedName>
    <definedName name="a">#REF!,#REF!</definedName>
    <definedName name="AREA">#N/A</definedName>
    <definedName name="_xlnm.Print_Area" localSheetId="1">'01- Histórico'!$A$18:$C$30</definedName>
    <definedName name="_xlnm.Print_Area" localSheetId="2">'02 - Projeções'!$A$8:$L$45</definedName>
    <definedName name="BALA">#N/A</definedName>
    <definedName name="e">#REF!,#REF!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 localSheetId="2">#REF!,#REF!</definedName>
    <definedName name="Planilha_1ÁreaTotal" localSheetId="0">#REF!,#REF!</definedName>
    <definedName name="Planilha_1ÁreaTotal">#REF!,#REF!</definedName>
    <definedName name="Planilha_1CabGráfico" localSheetId="2">#REF!</definedName>
    <definedName name="Planilha_1CabGráfico" localSheetId="0">#REF!</definedName>
    <definedName name="Planilha_1CabGráfico">#REF!</definedName>
    <definedName name="Planilha_1TítCols" localSheetId="2">#REF!,#REF!</definedName>
    <definedName name="Planilha_1TítCols" localSheetId="0">#REF!,#REF!</definedName>
    <definedName name="Planilha_1TítCols">#REF!,#REF!</definedName>
    <definedName name="Planilha_1TítLins" localSheetId="2">#REF!</definedName>
    <definedName name="Planilha_1TítLins" localSheetId="0">#REF!</definedName>
    <definedName name="Planilha_1TítLins">#REF!</definedName>
    <definedName name="Planilha_2ÁreaTotal" localSheetId="2">#REF!,#REF!</definedName>
    <definedName name="Planilha_2ÁreaTotal" localSheetId="0">#REF!,#REF!</definedName>
    <definedName name="Planilha_2ÁreaTotal">#REF!,#REF!</definedName>
    <definedName name="Planilha_2CabGráfico" localSheetId="2">#REF!</definedName>
    <definedName name="Planilha_2CabGráfico" localSheetId="0">#REF!</definedName>
    <definedName name="Planilha_2CabGráfico">#REF!</definedName>
    <definedName name="Planilha_2TítCols" localSheetId="2">#REF!,#REF!</definedName>
    <definedName name="Planilha_2TítCols" localSheetId="0">#REF!,#REF!</definedName>
    <definedName name="Planilha_2TítCols">#REF!,#REF!</definedName>
    <definedName name="Planilha_2TítLins" localSheetId="2">#REF!</definedName>
    <definedName name="Planilha_2TítLins" localSheetId="0">#REF!</definedName>
    <definedName name="Planilha_2TítLins">#REF!</definedName>
    <definedName name="Planilha_3ÁreaTotal" localSheetId="2">#REF!,#REF!</definedName>
    <definedName name="Planilha_3ÁreaTotal" localSheetId="0">#REF!,#REF!</definedName>
    <definedName name="Planilha_3ÁreaTotal">#REF!,#REF!</definedName>
    <definedName name="Planilha_3CabGráfico" localSheetId="2">#REF!</definedName>
    <definedName name="Planilha_3CabGráfico" localSheetId="0">#REF!</definedName>
    <definedName name="Planilha_3CabGráfico">#REF!</definedName>
    <definedName name="Planilha_3TítCols" localSheetId="2">#REF!,#REF!</definedName>
    <definedName name="Planilha_3TítCols" localSheetId="0">#REF!,#REF!</definedName>
    <definedName name="Planilha_3TítCols">#REF!,#REF!</definedName>
    <definedName name="Planilha_3TítLins" localSheetId="2">#REF!</definedName>
    <definedName name="Planilha_3TítLins" localSheetId="0">#REF!</definedName>
    <definedName name="Planilha_3TítLins">#REF!</definedName>
    <definedName name="Planilha_4ÁreaTotal" localSheetId="2">#REF!,#REF!</definedName>
    <definedName name="Planilha_4ÁreaTotal" localSheetId="0">#REF!,#REF!</definedName>
    <definedName name="Planilha_4ÁreaTotal">#REF!,#REF!</definedName>
    <definedName name="Planilha_4TítCols" localSheetId="2">#REF!,#REF!</definedName>
    <definedName name="Planilha_4TítCols" localSheetId="0">#REF!,#REF!</definedName>
    <definedName name="Planilha_4TítCols">#REF!,#REF!</definedName>
    <definedName name="_xlnm.Print_Titles" localSheetId="1">'01- Histórico'!$18:$19</definedName>
    <definedName name="_xlnm.Print_Titles" localSheetId="2">'02 - Projeções'!$8:$9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75" l="1"/>
  <c r="G7" i="75"/>
  <c r="C5" i="75"/>
  <c r="B4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11" i="78"/>
  <c r="F30" i="68"/>
  <c r="G29" i="68" s="1"/>
  <c r="C9" i="75"/>
  <c r="H19" i="68"/>
  <c r="J19" i="68" s="1"/>
  <c r="G19" i="68"/>
  <c r="I19" i="68" s="1"/>
  <c r="A17" i="68"/>
  <c r="A16" i="68"/>
  <c r="A30" i="68"/>
  <c r="A29" i="68" s="1"/>
  <c r="A28" i="68" s="1"/>
  <c r="A27" i="68" s="1"/>
  <c r="A26" i="68" s="1"/>
  <c r="A25" i="68" s="1"/>
  <c r="A24" i="68" s="1"/>
  <c r="A23" i="68" s="1"/>
  <c r="A22" i="68" s="1"/>
  <c r="A21" i="68" s="1"/>
  <c r="A20" i="68" s="1"/>
  <c r="B11" i="78"/>
  <c r="B12" i="78" s="1"/>
  <c r="B13" i="78" s="1"/>
  <c r="B14" i="78" s="1"/>
  <c r="B15" i="78" s="1"/>
  <c r="B16" i="78" s="1"/>
  <c r="B17" i="78" s="1"/>
  <c r="B18" i="78" s="1"/>
  <c r="B19" i="78" s="1"/>
  <c r="B20" i="78" s="1"/>
  <c r="B21" i="78" s="1"/>
  <c r="B22" i="78" s="1"/>
  <c r="B23" i="78" s="1"/>
  <c r="B24" i="78" s="1"/>
  <c r="B25" i="78" s="1"/>
  <c r="B26" i="78" s="1"/>
  <c r="B27" i="78" s="1"/>
  <c r="B28" i="78" s="1"/>
  <c r="B29" i="78" s="1"/>
  <c r="B30" i="78" s="1"/>
  <c r="B31" i="78" s="1"/>
  <c r="B32" i="78" s="1"/>
  <c r="B33" i="78" s="1"/>
  <c r="B34" i="78" s="1"/>
  <c r="B35" i="78" s="1"/>
  <c r="B36" i="78" s="1"/>
  <c r="B37" i="78" s="1"/>
  <c r="B38" i="78" s="1"/>
  <c r="B39" i="78" s="1"/>
  <c r="B40" i="78" s="1"/>
  <c r="B41" i="78" s="1"/>
  <c r="B42" i="78" s="1"/>
  <c r="B43" i="78" s="1"/>
  <c r="B44" i="78" s="1"/>
  <c r="B45" i="78" s="1"/>
  <c r="B11" i="75"/>
  <c r="B12" i="75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B36" i="75" s="1"/>
  <c r="B37" i="75" s="1"/>
  <c r="B38" i="75" s="1"/>
  <c r="B39" i="75" s="1"/>
  <c r="B40" i="75" s="1"/>
  <c r="B41" i="75" s="1"/>
  <c r="B42" i="75" s="1"/>
  <c r="B43" i="75" s="1"/>
  <c r="B44" i="75" s="1"/>
  <c r="B45" i="75" s="1"/>
  <c r="H30" i="68"/>
  <c r="G30" i="68"/>
  <c r="C10" i="75"/>
  <c r="C10" i="78" s="1"/>
  <c r="D10" i="78" s="1"/>
  <c r="H29" i="68" l="1"/>
  <c r="F29" i="68"/>
  <c r="J30" i="68"/>
  <c r="I30" i="68"/>
  <c r="A10" i="75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A36" i="75" s="1"/>
  <c r="A37" i="75" s="1"/>
  <c r="A38" i="75" s="1"/>
  <c r="A39" i="75" s="1"/>
  <c r="A40" i="75" s="1"/>
  <c r="A41" i="75" s="1"/>
  <c r="A42" i="75" s="1"/>
  <c r="A43" i="75" s="1"/>
  <c r="A44" i="75" s="1"/>
  <c r="A45" i="75" s="1"/>
  <c r="A10" i="78"/>
  <c r="A11" i="78" s="1"/>
  <c r="A12" i="78" s="1"/>
  <c r="A13" i="78" s="1"/>
  <c r="A14" i="78" s="1"/>
  <c r="A15" i="78" s="1"/>
  <c r="A16" i="78" s="1"/>
  <c r="A17" i="78" s="1"/>
  <c r="A18" i="78" s="1"/>
  <c r="A19" i="78" s="1"/>
  <c r="A20" i="78" s="1"/>
  <c r="A21" i="78" s="1"/>
  <c r="A22" i="78" s="1"/>
  <c r="A23" i="78" s="1"/>
  <c r="A24" i="78" s="1"/>
  <c r="A25" i="78" s="1"/>
  <c r="A26" i="78" s="1"/>
  <c r="A27" i="78" s="1"/>
  <c r="A28" i="78" s="1"/>
  <c r="A29" i="78" s="1"/>
  <c r="A30" i="78" s="1"/>
  <c r="A31" i="78" s="1"/>
  <c r="A32" i="78" s="1"/>
  <c r="A33" i="78" s="1"/>
  <c r="A34" i="78" s="1"/>
  <c r="A35" i="78" s="1"/>
  <c r="A36" i="78" s="1"/>
  <c r="A37" i="78" s="1"/>
  <c r="A38" i="78" s="1"/>
  <c r="A39" i="78" s="1"/>
  <c r="A40" i="78" s="1"/>
  <c r="A41" i="78" s="1"/>
  <c r="A42" i="78" s="1"/>
  <c r="A43" i="78" s="1"/>
  <c r="A44" i="78" s="1"/>
  <c r="A45" i="78" s="1"/>
  <c r="A11" i="68"/>
  <c r="A12" i="68"/>
  <c r="G28" i="68" l="1"/>
  <c r="H28" i="68"/>
  <c r="J29" i="68" s="1"/>
  <c r="F28" i="68"/>
  <c r="F27" i="68" l="1"/>
  <c r="H27" i="68"/>
  <c r="G27" i="68"/>
  <c r="J28" i="68"/>
  <c r="I28" i="68"/>
  <c r="I29" i="68"/>
  <c r="F26" i="68" l="1"/>
  <c r="G26" i="68"/>
  <c r="H26" i="68"/>
  <c r="J27" i="68" s="1"/>
  <c r="G25" i="68" l="1"/>
  <c r="I26" i="68" s="1"/>
  <c r="F25" i="68"/>
  <c r="H25" i="68"/>
  <c r="I27" i="68"/>
  <c r="F24" i="68" l="1"/>
  <c r="G24" i="68"/>
  <c r="H24" i="68"/>
  <c r="J26" i="68"/>
  <c r="F23" i="68" l="1"/>
  <c r="G23" i="68"/>
  <c r="H23" i="68"/>
  <c r="J24" i="68"/>
  <c r="I25" i="68"/>
  <c r="I24" i="68"/>
  <c r="J25" i="68"/>
  <c r="F22" i="68" l="1"/>
  <c r="H22" i="68"/>
  <c r="G22" i="68"/>
  <c r="G21" i="68" l="1"/>
  <c r="H21" i="68"/>
  <c r="F21" i="68"/>
  <c r="I23" i="68"/>
  <c r="J22" i="68"/>
  <c r="J23" i="68"/>
  <c r="G20" i="68" l="1"/>
  <c r="I20" i="68" s="1"/>
  <c r="H20" i="68"/>
  <c r="J20" i="68" s="1"/>
  <c r="I21" i="68"/>
  <c r="I22" i="68"/>
  <c r="F16" i="68" l="1"/>
  <c r="C11" i="75" s="1"/>
  <c r="J21" i="68"/>
  <c r="F17" i="68" s="1"/>
  <c r="D11" i="75" s="1"/>
  <c r="D12" i="75" s="1"/>
  <c r="D13" i="75" s="1"/>
  <c r="D14" i="75" s="1"/>
  <c r="D15" i="75" s="1"/>
  <c r="D16" i="75" s="1"/>
  <c r="D17" i="75" s="1"/>
  <c r="D18" i="75" s="1"/>
  <c r="D19" i="75" s="1"/>
  <c r="D20" i="75" s="1"/>
  <c r="D21" i="75" s="1"/>
  <c r="D22" i="75" s="1"/>
  <c r="D23" i="75" s="1"/>
  <c r="D24" i="75" s="1"/>
  <c r="D25" i="75" s="1"/>
  <c r="D26" i="75" s="1"/>
  <c r="D27" i="75" s="1"/>
  <c r="D28" i="75" s="1"/>
  <c r="D29" i="75" s="1"/>
  <c r="D30" i="75" s="1"/>
  <c r="D31" i="75" s="1"/>
  <c r="D32" i="75" s="1"/>
  <c r="D33" i="75" s="1"/>
  <c r="D34" i="75" s="1"/>
  <c r="D35" i="75" s="1"/>
  <c r="D36" i="75" s="1"/>
  <c r="D37" i="75" s="1"/>
  <c r="D38" i="75" s="1"/>
  <c r="D39" i="75" s="1"/>
  <c r="D40" i="75" s="1"/>
  <c r="D41" i="75" s="1"/>
  <c r="D42" i="75" s="1"/>
  <c r="D43" i="75" s="1"/>
  <c r="D44" i="75" s="1"/>
  <c r="D45" i="75" s="1"/>
  <c r="C11" i="78" l="1"/>
  <c r="D11" i="78" s="1"/>
  <c r="C12" i="75"/>
  <c r="C13" i="75" l="1"/>
  <c r="C12" i="78"/>
  <c r="D12" i="78" s="1"/>
  <c r="C13" i="78" l="1"/>
  <c r="D13" i="78" s="1"/>
  <c r="C14" i="75"/>
  <c r="C15" i="75" l="1"/>
  <c r="C14" i="78"/>
  <c r="D14" i="78" s="1"/>
  <c r="C15" i="78" l="1"/>
  <c r="D15" i="78" s="1"/>
  <c r="C16" i="75"/>
  <c r="C17" i="75" l="1"/>
  <c r="C16" i="78"/>
  <c r="D16" i="78" s="1"/>
  <c r="C18" i="75" l="1"/>
  <c r="C17" i="78"/>
  <c r="D17" i="78" s="1"/>
  <c r="C19" i="75" l="1"/>
  <c r="C18" i="78"/>
  <c r="D18" i="78" s="1"/>
  <c r="C20" i="75" l="1"/>
  <c r="C19" i="78"/>
  <c r="D19" i="78" s="1"/>
  <c r="C21" i="75" l="1"/>
  <c r="C20" i="78"/>
  <c r="D20" i="78" s="1"/>
  <c r="C22" i="75" l="1"/>
  <c r="C21" i="78"/>
  <c r="D21" i="78" s="1"/>
  <c r="C23" i="75" l="1"/>
  <c r="C22" i="78"/>
  <c r="D22" i="78" s="1"/>
  <c r="C24" i="75" l="1"/>
  <c r="C23" i="78"/>
  <c r="D23" i="78" s="1"/>
  <c r="C24" i="78" l="1"/>
  <c r="D24" i="78" s="1"/>
  <c r="C25" i="75"/>
  <c r="C26" i="75" l="1"/>
  <c r="C25" i="78"/>
  <c r="D25" i="78" s="1"/>
  <c r="C27" i="75" l="1"/>
  <c r="C26" i="78"/>
  <c r="D26" i="78" s="1"/>
  <c r="C27" i="78" l="1"/>
  <c r="D27" i="78" s="1"/>
  <c r="C28" i="75"/>
  <c r="C29" i="75" l="1"/>
  <c r="C28" i="78"/>
  <c r="D28" i="78" s="1"/>
  <c r="C29" i="78" l="1"/>
  <c r="D29" i="78" s="1"/>
  <c r="C30" i="75"/>
  <c r="C31" i="75" l="1"/>
  <c r="C30" i="78"/>
  <c r="D30" i="78" s="1"/>
  <c r="C31" i="78" l="1"/>
  <c r="D31" i="78" s="1"/>
  <c r="C32" i="75"/>
  <c r="C33" i="75" l="1"/>
  <c r="C32" i="78"/>
  <c r="D32" i="78" s="1"/>
  <c r="C33" i="78" l="1"/>
  <c r="D33" i="78" s="1"/>
  <c r="C34" i="75"/>
  <c r="C34" i="78" l="1"/>
  <c r="D34" i="78" s="1"/>
  <c r="C35" i="75"/>
  <c r="C35" i="78" l="1"/>
  <c r="D35" i="78" s="1"/>
  <c r="C36" i="75"/>
  <c r="C37" i="75" l="1"/>
  <c r="C36" i="78"/>
  <c r="D36" i="78" s="1"/>
  <c r="C38" i="75" l="1"/>
  <c r="C37" i="78"/>
  <c r="D37" i="78" s="1"/>
  <c r="C38" i="78" l="1"/>
  <c r="D38" i="78" s="1"/>
  <c r="C39" i="75"/>
  <c r="C40" i="75" l="1"/>
  <c r="C39" i="78"/>
  <c r="D39" i="78" s="1"/>
  <c r="C40" i="78" l="1"/>
  <c r="D40" i="78" s="1"/>
  <c r="C41" i="75"/>
  <c r="C42" i="75" l="1"/>
  <c r="C41" i="78"/>
  <c r="D41" i="78" s="1"/>
  <c r="C42" i="78" l="1"/>
  <c r="D42" i="78" s="1"/>
  <c r="C43" i="75"/>
  <c r="C44" i="75" l="1"/>
  <c r="C43" i="78"/>
  <c r="D43" i="78" s="1"/>
  <c r="C45" i="75" l="1"/>
  <c r="C45" i="78" s="1"/>
  <c r="D45" i="78" s="1"/>
  <c r="C44" i="78"/>
  <c r="D44" i="78" s="1"/>
</calcChain>
</file>

<file path=xl/sharedStrings.xml><?xml version="1.0" encoding="utf-8"?>
<sst xmlns="http://schemas.openxmlformats.org/spreadsheetml/2006/main" count="71" uniqueCount="53">
  <si>
    <t>Ente:</t>
  </si>
  <si>
    <t>Data Base:</t>
  </si>
  <si>
    <t>Data Cálculo:</t>
  </si>
  <si>
    <t>02 - Incremento do Custeio Especial proposto na RCL projetada do Ente</t>
  </si>
  <si>
    <t>Estudo de Sustentabilidado do "RPPS"</t>
  </si>
  <si>
    <t>ANO</t>
  </si>
  <si>
    <t>Ano base da Avaliação</t>
  </si>
  <si>
    <t>Inflação Acumulada</t>
  </si>
  <si>
    <t>No.</t>
  </si>
  <si>
    <t>Impacto da Despesa Total de Pessoal na RCL</t>
  </si>
  <si>
    <t>Relação com Limite Prudencial (Parágrafo único do art. 22 da LRF)</t>
  </si>
  <si>
    <t>RECEITA CORRENTE LÍQUIDA - RCL</t>
  </si>
  <si>
    <t>Contribuição Patronal (Código 121000 - Todos os Planos)</t>
  </si>
  <si>
    <t>Pessoal Ativo Efetivo (Código 109001 – GA + GF – Todos os Planos)</t>
  </si>
  <si>
    <t>Contribuição Suplementar (Código 130101 - Todos os Planos)</t>
  </si>
  <si>
    <t>Parcelamentos (Código 130201 - Todos os Planos)</t>
  </si>
  <si>
    <t>Insuficiência ou Excedente Financeiro (Código 250001 - Todos os Planos)</t>
  </si>
  <si>
    <t>Despesa com Pessoal - LRF</t>
  </si>
  <si>
    <t>Aposentadorias e Pensões (Códigos 210000 e 220000)</t>
  </si>
  <si>
    <t>DESPESA COM PESSOAL</t>
  </si>
  <si>
    <t>DESPESAS EXECUTADAS</t>
  </si>
  <si>
    <t>(Últimos 12 Meses)</t>
  </si>
  <si>
    <t>DESPESA BRUTA COM PESSOAL (I)</t>
  </si>
  <si>
    <t xml:space="preserve">    Pessoal Ativo</t>
  </si>
  <si>
    <t xml:space="preserve">    Pessoal Inativo e Pensionistas</t>
  </si>
  <si>
    <t xml:space="preserve">    Outras despesas de pessoal decorrentes de contratos de terceirização (§ 1º do art. 18 da LRF)</t>
  </si>
  <si>
    <t>DESPESAS NÃO COMPUTADAS (§ 1º do art. 19 da LRF) (II)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</si>
  <si>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</si>
  <si>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</si>
  <si>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</si>
  <si>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</si>
  <si>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</si>
  <si>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DESPESA TOTAL COM PESSOAL - DTP (IV) = (III a + III b)</t>
  </si>
  <si>
    <t>APURAÇÃO DO CUMPRIMENTO DO LIMITE LEGAL</t>
  </si>
  <si>
    <t>VALOR</t>
  </si>
  <si>
    <t>RECEITA CORRENTE LÍQUIDA - RCL (V)</t>
  </si>
  <si>
    <t>% do DESPESA TOTAL COM PESSOAL - DTP sobre a RCL (VI) = (IV/V)*100</t>
  </si>
  <si>
    <t>LIMITE MÁXIMO (incisos I, II e III, art. 20 da LRF) - &lt;%&gt;</t>
  </si>
  <si>
    <t>LIMITE PRUDENCIAL (parágrafo único, art. 22 da LRF) - &lt;%&gt;</t>
  </si>
  <si>
    <t>LIMITE DE ALERTA (inciso II do § 1º do art. 59 da LRF) - &lt;%&gt;</t>
  </si>
  <si>
    <t>Impacto do deficit atuarial após a inclusão no Quociente do Limite de Endividamento</t>
  </si>
  <si>
    <t>Despesa com Pessoal (exceto RPPS)</t>
  </si>
  <si>
    <t>DESPESA LÍQUIDA COM PESSOAL</t>
  </si>
  <si>
    <t>Calculado</t>
  </si>
  <si>
    <t>Informado</t>
  </si>
  <si>
    <t>Dívida Consolidada Líquida – DCL</t>
  </si>
  <si>
    <t>Resultado Atuarial</t>
  </si>
  <si>
    <t>Evolução dos Recursos Garantidores (Código 290001)</t>
  </si>
  <si>
    <t>Valor Atual da Cobertura da Insuficiência Financeira (Código 139901)</t>
  </si>
  <si>
    <t xml:space="preserve">Ente: </t>
  </si>
  <si>
    <t>Inflação do Ano</t>
  </si>
  <si>
    <t>Resultado Financeiro</t>
  </si>
  <si>
    <t>01 - Histórico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</si>
</sst>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u/>
      <sz val="8"/>
      <name val="Times New Roman"/>
      <family val="1"/>
    </font>
    <font>
      <sz val="8"/>
      <color indexed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4" fillId="3" borderId="1" xfId="1" applyFont="1" applyFill="1" applyBorder="1" applyAlignment="1">
      <alignment horizontal="center"/>
    </xf>
    <xf numFmtId="0" fontId="1" fillId="0" borderId="0" xfId="1"/>
    <xf numFmtId="0" fontId="4" fillId="3" borderId="2" xfId="1" applyFont="1" applyFill="1" applyBorder="1" applyAlignment="1">
      <alignment horizontal="center"/>
    </xf>
    <xf numFmtId="0" fontId="5" fillId="0" borderId="0" xfId="1" applyFont="1"/>
    <xf numFmtId="40" fontId="5" fillId="0" borderId="3" xfId="1" applyNumberFormat="1" applyFont="1" applyBorder="1"/>
    <xf numFmtId="0" fontId="5" fillId="0" borderId="4" xfId="1" applyFont="1" applyBorder="1" applyAlignment="1">
      <alignment horizontal="left"/>
    </xf>
    <xf numFmtId="0" fontId="5" fillId="0" borderId="5" xfId="1" applyFont="1" applyBorder="1"/>
    <xf numFmtId="40" fontId="5" fillId="0" borderId="6" xfId="1" applyNumberFormat="1" applyFont="1" applyBorder="1"/>
    <xf numFmtId="0" fontId="5" fillId="0" borderId="5" xfId="1" applyFont="1" applyBorder="1" applyAlignment="1">
      <alignment horizontal="left"/>
    </xf>
    <xf numFmtId="0" fontId="5" fillId="0" borderId="5" xfId="1" applyFont="1" applyBorder="1" applyAlignment="1">
      <alignment horizontal="left" indent="1"/>
    </xf>
    <xf numFmtId="0" fontId="5" fillId="0" borderId="7" xfId="1" applyFont="1" applyBorder="1" applyAlignment="1">
      <alignment horizontal="left" indent="1"/>
    </xf>
    <xf numFmtId="0" fontId="5" fillId="0" borderId="7" xfId="1" applyFont="1" applyBorder="1"/>
    <xf numFmtId="40" fontId="5" fillId="0" borderId="8" xfId="1" applyNumberFormat="1" applyFont="1" applyBorder="1"/>
    <xf numFmtId="0" fontId="5" fillId="3" borderId="5" xfId="1" applyFont="1" applyFill="1" applyBorder="1"/>
    <xf numFmtId="40" fontId="5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40" fontId="5" fillId="0" borderId="4" xfId="1" applyNumberFormat="1" applyFont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4" fillId="0" borderId="0" xfId="0" applyFont="1"/>
    <xf numFmtId="0" fontId="5" fillId="2" borderId="0" xfId="0" applyFont="1" applyFill="1" applyAlignment="1">
      <alignment horizontal="center" vertical="center" wrapText="1"/>
    </xf>
    <xf numFmtId="0" fontId="5" fillId="4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textRotation="90" wrapText="1"/>
    </xf>
    <xf numFmtId="0" fontId="5" fillId="3" borderId="9" xfId="5" applyNumberFormat="1" applyFont="1" applyFill="1" applyBorder="1" applyAlignment="1">
      <alignment horizontal="center" vertical="center" wrapText="1"/>
    </xf>
    <xf numFmtId="10" fontId="5" fillId="4" borderId="0" xfId="3" applyNumberFormat="1" applyFont="1" applyFill="1" applyBorder="1" applyAlignment="1">
      <alignment horizontal="center" vertical="center" wrapText="1"/>
    </xf>
    <xf numFmtId="0" fontId="5" fillId="3" borderId="10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5" fillId="3" borderId="6" xfId="5" applyFont="1" applyFill="1" applyBorder="1" applyAlignment="1">
      <alignment horizontal="center" vertical="center" wrapText="1"/>
    </xf>
    <xf numFmtId="164" fontId="5" fillId="3" borderId="11" xfId="0" applyNumberFormat="1" applyFont="1" applyFill="1" applyBorder="1" applyAlignment="1">
      <alignment horizontal="center" vertical="center" wrapText="1"/>
    </xf>
    <xf numFmtId="10" fontId="5" fillId="3" borderId="0" xfId="3" applyNumberFormat="1" applyFont="1" applyFill="1" applyBorder="1" applyAlignment="1">
      <alignment horizontal="center" vertical="center" wrapText="1"/>
    </xf>
    <xf numFmtId="10" fontId="5" fillId="0" borderId="0" xfId="3" applyNumberFormat="1" applyFont="1"/>
    <xf numFmtId="10" fontId="4" fillId="0" borderId="0" xfId="3" applyNumberFormat="1" applyFont="1"/>
    <xf numFmtId="10" fontId="4" fillId="2" borderId="0" xfId="3" applyNumberFormat="1" applyFont="1" applyFill="1" applyBorder="1" applyAlignment="1">
      <alignment horizontal="center" vertical="center" textRotation="90" wrapText="1"/>
    </xf>
    <xf numFmtId="0" fontId="4" fillId="5" borderId="12" xfId="5" applyNumberFormat="1" applyFont="1" applyFill="1" applyBorder="1" applyAlignment="1">
      <alignment horizontal="center" vertical="center" wrapText="1"/>
    </xf>
    <xf numFmtId="0" fontId="4" fillId="5" borderId="13" xfId="5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vertical="center" wrapText="1"/>
    </xf>
    <xf numFmtId="164" fontId="4" fillId="5" borderId="13" xfId="5" applyFont="1" applyFill="1" applyBorder="1" applyAlignment="1">
      <alignment horizontal="center" vertical="center" wrapText="1"/>
    </xf>
    <xf numFmtId="10" fontId="4" fillId="5" borderId="13" xfId="0" applyNumberFormat="1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5" fillId="3" borderId="6" xfId="5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3" borderId="15" xfId="5" applyNumberFormat="1" applyFont="1" applyFill="1" applyBorder="1" applyAlignment="1">
      <alignment horizontal="center" vertical="center" wrapText="1"/>
    </xf>
    <xf numFmtId="164" fontId="5" fillId="3" borderId="15" xfId="5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0" fontId="8" fillId="4" borderId="0" xfId="0" applyFont="1" applyFill="1"/>
    <xf numFmtId="0" fontId="8" fillId="4" borderId="16" xfId="0" applyFont="1" applyFill="1" applyBorder="1"/>
    <xf numFmtId="0" fontId="8" fillId="4" borderId="0" xfId="0" applyFont="1" applyFill="1" applyAlignment="1">
      <alignment horizontal="center" vertical="center" wrapText="1"/>
    </xf>
    <xf numFmtId="0" fontId="8" fillId="4" borderId="17" xfId="0" applyFont="1" applyFill="1" applyBorder="1"/>
    <xf numFmtId="0" fontId="8" fillId="4" borderId="18" xfId="0" applyFont="1" applyFill="1" applyBorder="1"/>
    <xf numFmtId="10" fontId="8" fillId="3" borderId="11" xfId="3" applyNumberFormat="1" applyFont="1" applyFill="1" applyBorder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textRotation="90" wrapText="1"/>
    </xf>
    <xf numFmtId="0" fontId="8" fillId="3" borderId="9" xfId="5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64" fontId="5" fillId="3" borderId="19" xfId="0" applyNumberFormat="1" applyFont="1" applyFill="1" applyBorder="1" applyAlignment="1">
      <alignment horizontal="center" vertical="center" wrapText="1"/>
    </xf>
    <xf numFmtId="0" fontId="10" fillId="5" borderId="12" xfId="5" applyNumberFormat="1" applyFont="1" applyFill="1" applyBorder="1" applyAlignment="1">
      <alignment vertical="center" wrapText="1"/>
    </xf>
    <xf numFmtId="0" fontId="10" fillId="5" borderId="13" xfId="5" applyNumberFormat="1" applyFont="1" applyFill="1" applyBorder="1" applyAlignment="1">
      <alignment vertical="center" wrapText="1"/>
    </xf>
    <xf numFmtId="10" fontId="10" fillId="5" borderId="13" xfId="0" applyNumberFormat="1" applyFont="1" applyFill="1" applyBorder="1" applyAlignment="1">
      <alignment vertical="center" wrapText="1"/>
    </xf>
    <xf numFmtId="0" fontId="10" fillId="5" borderId="13" xfId="0" applyFont="1" applyFill="1" applyBorder="1" applyAlignment="1">
      <alignment vertical="center" wrapText="1"/>
    </xf>
    <xf numFmtId="0" fontId="10" fillId="5" borderId="14" xfId="0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10" fontId="8" fillId="3" borderId="6" xfId="3" applyNumberFormat="1" applyFont="1" applyFill="1" applyBorder="1" applyAlignment="1">
      <alignment horizontal="center" vertical="center" wrapText="1"/>
    </xf>
    <xf numFmtId="0" fontId="8" fillId="3" borderId="10" xfId="5" applyNumberFormat="1" applyFont="1" applyFill="1" applyBorder="1" applyAlignment="1">
      <alignment horizontal="center" vertical="center" wrapText="1"/>
    </xf>
    <xf numFmtId="0" fontId="8" fillId="3" borderId="15" xfId="5" applyNumberFormat="1" applyFont="1" applyFill="1" applyBorder="1" applyAlignment="1">
      <alignment horizontal="center" vertical="center" wrapText="1"/>
    </xf>
    <xf numFmtId="10" fontId="8" fillId="3" borderId="15" xfId="3" applyNumberFormat="1" applyFont="1" applyFill="1" applyBorder="1" applyAlignment="1">
      <alignment horizontal="center" vertical="center" wrapText="1"/>
    </xf>
    <xf numFmtId="10" fontId="8" fillId="3" borderId="19" xfId="3" applyNumberFormat="1" applyFont="1" applyFill="1" applyBorder="1" applyAlignment="1">
      <alignment horizontal="center" vertical="center" wrapText="1"/>
    </xf>
    <xf numFmtId="0" fontId="5" fillId="6" borderId="0" xfId="1" applyFont="1" applyFill="1"/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4" fillId="0" borderId="20" xfId="0" applyFont="1" applyBorder="1" applyProtection="1"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5" fillId="4" borderId="21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Border="1" applyProtection="1">
      <protection locked="0"/>
    </xf>
    <xf numFmtId="0" fontId="5" fillId="4" borderId="17" xfId="0" applyFont="1" applyFill="1" applyBorder="1" applyAlignment="1" applyProtection="1">
      <alignment horizontal="center" vertical="center" wrapText="1"/>
      <protection locked="0"/>
    </xf>
    <xf numFmtId="0" fontId="5" fillId="4" borderId="22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 applyProtection="1">
      <protection locked="0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5" fillId="4" borderId="23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4" fontId="5" fillId="4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4" borderId="6" xfId="0" applyNumberFormat="1" applyFont="1" applyFill="1" applyBorder="1" applyAlignment="1" applyProtection="1">
      <alignment horizontal="center" vertical="center" wrapText="1"/>
      <protection locked="0"/>
    </xf>
    <xf numFmtId="4" fontId="5" fillId="4" borderId="11" xfId="3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textRotation="90" wrapText="1"/>
      <protection locked="0"/>
    </xf>
    <xf numFmtId="164" fontId="5" fillId="2" borderId="6" xfId="5" applyFont="1" applyFill="1" applyBorder="1" applyAlignment="1" applyProtection="1">
      <alignment horizontal="center" vertical="center" wrapText="1"/>
      <protection locked="0"/>
    </xf>
    <xf numFmtId="164" fontId="5" fillId="2" borderId="11" xfId="5" applyFont="1" applyFill="1" applyBorder="1" applyAlignment="1" applyProtection="1">
      <alignment horizontal="center" vertical="center" wrapText="1"/>
      <protection locked="0"/>
    </xf>
    <xf numFmtId="164" fontId="5" fillId="2" borderId="15" xfId="5" applyFont="1" applyFill="1" applyBorder="1" applyAlignment="1" applyProtection="1">
      <alignment horizontal="center" vertical="center" wrapText="1"/>
      <protection locked="0"/>
    </xf>
    <xf numFmtId="164" fontId="5" fillId="2" borderId="19" xfId="5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4" fillId="7" borderId="1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164" fontId="4" fillId="7" borderId="13" xfId="5" applyFont="1" applyFill="1" applyBorder="1" applyAlignment="1" applyProtection="1">
      <alignment horizontal="center" vertical="center" wrapText="1"/>
    </xf>
    <xf numFmtId="164" fontId="4" fillId="7" borderId="14" xfId="5" applyFont="1" applyFill="1" applyBorder="1" applyAlignment="1" applyProtection="1">
      <alignment horizontal="center" vertical="center" wrapText="1"/>
    </xf>
    <xf numFmtId="10" fontId="5" fillId="5" borderId="9" xfId="3" applyNumberFormat="1" applyFont="1" applyFill="1" applyBorder="1" applyAlignment="1" applyProtection="1">
      <alignment horizontal="center" vertical="center" wrapText="1"/>
    </xf>
    <xf numFmtId="10" fontId="5" fillId="5" borderId="6" xfId="3" applyNumberFormat="1" applyFont="1" applyFill="1" applyBorder="1" applyAlignment="1" applyProtection="1">
      <alignment horizontal="center" vertical="center" wrapText="1"/>
    </xf>
    <xf numFmtId="164" fontId="5" fillId="5" borderId="6" xfId="5" applyFont="1" applyFill="1" applyBorder="1" applyAlignment="1" applyProtection="1">
      <alignment horizontal="center" vertical="center" wrapText="1"/>
    </xf>
    <xf numFmtId="10" fontId="5" fillId="5" borderId="11" xfId="3" applyNumberFormat="1" applyFont="1" applyFill="1" applyBorder="1" applyAlignment="1" applyProtection="1">
      <alignment horizontal="center" vertical="center" wrapText="1"/>
    </xf>
    <xf numFmtId="10" fontId="5" fillId="5" borderId="10" xfId="3" applyNumberFormat="1" applyFont="1" applyFill="1" applyBorder="1" applyAlignment="1" applyProtection="1">
      <alignment horizontal="center" vertical="center" wrapText="1"/>
    </xf>
    <xf numFmtId="10" fontId="5" fillId="5" borderId="15" xfId="3" applyNumberFormat="1" applyFont="1" applyFill="1" applyBorder="1" applyAlignment="1" applyProtection="1">
      <alignment horizontal="center" vertical="center" wrapText="1"/>
    </xf>
    <xf numFmtId="164" fontId="5" fillId="5" borderId="15" xfId="5" applyFont="1" applyFill="1" applyBorder="1" applyAlignment="1" applyProtection="1">
      <alignment horizontal="center" vertical="center" wrapText="1"/>
    </xf>
    <xf numFmtId="10" fontId="5" fillId="5" borderId="19" xfId="3" applyNumberFormat="1" applyFont="1" applyFill="1" applyBorder="1" applyAlignment="1" applyProtection="1">
      <alignment horizontal="center" vertical="center" wrapText="1"/>
    </xf>
    <xf numFmtId="0" fontId="4" fillId="5" borderId="12" xfId="5" applyNumberFormat="1" applyFont="1" applyFill="1" applyBorder="1" applyAlignment="1" applyProtection="1">
      <alignment horizontal="center" vertical="center" wrapText="1"/>
    </xf>
    <xf numFmtId="0" fontId="5" fillId="3" borderId="9" xfId="5" applyNumberFormat="1" applyFont="1" applyFill="1" applyBorder="1" applyAlignment="1" applyProtection="1">
      <alignment horizontal="center" vertical="center" wrapText="1"/>
    </xf>
    <xf numFmtId="0" fontId="5" fillId="3" borderId="10" xfId="5" applyNumberFormat="1" applyFont="1" applyFill="1" applyBorder="1" applyAlignment="1" applyProtection="1">
      <alignment horizontal="center" vertical="center" wrapText="1"/>
    </xf>
    <xf numFmtId="164" fontId="5" fillId="5" borderId="11" xfId="5" applyFont="1" applyFill="1" applyBorder="1" applyAlignment="1" applyProtection="1">
      <alignment horizontal="center" vertical="center" wrapText="1"/>
    </xf>
    <xf numFmtId="164" fontId="5" fillId="2" borderId="6" xfId="5" applyFont="1" applyFill="1" applyBorder="1" applyAlignment="1" applyProtection="1">
      <alignment horizontal="center" vertical="center" wrapText="1"/>
    </xf>
    <xf numFmtId="164" fontId="5" fillId="2" borderId="11" xfId="5" applyFont="1" applyFill="1" applyBorder="1" applyAlignment="1" applyProtection="1">
      <alignment horizontal="center" vertical="center" wrapText="1"/>
    </xf>
    <xf numFmtId="0" fontId="5" fillId="0" borderId="24" xfId="0" applyFont="1" applyBorder="1"/>
    <xf numFmtId="0" fontId="5" fillId="0" borderId="5" xfId="0" applyFont="1" applyBorder="1"/>
    <xf numFmtId="0" fontId="5" fillId="0" borderId="25" xfId="0" applyFont="1" applyBorder="1"/>
    <xf numFmtId="0" fontId="5" fillId="2" borderId="24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0" borderId="27" xfId="0" applyFont="1" applyBorder="1"/>
    <xf numFmtId="0" fontId="5" fillId="0" borderId="28" xfId="0" applyFont="1" applyBorder="1"/>
    <xf numFmtId="0" fontId="5" fillId="4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4" fontId="5" fillId="8" borderId="6" xfId="0" applyNumberFormat="1" applyFont="1" applyFill="1" applyBorder="1" applyAlignment="1">
      <alignment horizontal="center"/>
    </xf>
    <xf numFmtId="4" fontId="5" fillId="8" borderId="11" xfId="0" applyNumberFormat="1" applyFont="1" applyFill="1" applyBorder="1" applyAlignment="1">
      <alignment horizontal="center"/>
    </xf>
    <xf numFmtId="4" fontId="5" fillId="8" borderId="19" xfId="0" applyNumberFormat="1" applyFont="1" applyFill="1" applyBorder="1" applyAlignment="1">
      <alignment horizontal="center"/>
    </xf>
    <xf numFmtId="10" fontId="5" fillId="4" borderId="15" xfId="3" applyNumberFormat="1" applyFont="1" applyFill="1" applyBorder="1" applyAlignment="1" applyProtection="1">
      <alignment horizontal="center" vertical="center" wrapText="1"/>
    </xf>
    <xf numFmtId="10" fontId="5" fillId="4" borderId="6" xfId="3" applyNumberFormat="1" applyFont="1" applyFill="1" applyBorder="1" applyAlignment="1" applyProtection="1">
      <alignment horizontal="center" vertical="center" wrapText="1"/>
    </xf>
    <xf numFmtId="0" fontId="9" fillId="0" borderId="0" xfId="0" applyFont="1"/>
    <xf numFmtId="0" fontId="8" fillId="0" borderId="0" xfId="0" applyFont="1"/>
    <xf numFmtId="0" fontId="10" fillId="0" borderId="0" xfId="0" applyFont="1"/>
    <xf numFmtId="165" fontId="5" fillId="0" borderId="4" xfId="1" applyNumberFormat="1" applyFont="1" applyBorder="1" applyAlignment="1">
      <alignment horizontal="center"/>
    </xf>
    <xf numFmtId="0" fontId="4" fillId="3" borderId="29" xfId="1" applyFont="1" applyFill="1" applyBorder="1" applyAlignment="1">
      <alignment horizontal="center" vertical="center"/>
    </xf>
    <xf numFmtId="0" fontId="4" fillId="3" borderId="30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4" fillId="3" borderId="31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/>
    </xf>
    <xf numFmtId="0" fontId="5" fillId="0" borderId="5" xfId="1" applyFont="1" applyBorder="1"/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5" fillId="2" borderId="35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8" fillId="4" borderId="16" xfId="0" applyFont="1" applyFill="1" applyBorder="1" applyAlignment="1">
      <alignment horizontal="left" vertical="center" wrapText="1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Porcentagem" xfId="3" builtinId="5"/>
    <cellStyle name="Porcentagem 2" xfId="4" xr:uid="{00000000-0005-0000-0000-000004000000}"/>
    <cellStyle name="Vírgula 2" xfId="5" xr:uid="{00000000-0005-0000-0000-000005000000}"/>
    <cellStyle name="Vírgula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showGridLines="0" tabSelected="1" zoomScaleNormal="100" workbookViewId="0">
      <selection activeCell="F18" sqref="F18:F20"/>
    </sheetView>
  </sheetViews>
  <sheetFormatPr defaultColWidth="9.26953125" defaultRowHeight="12.5" x14ac:dyDescent="0.25"/>
  <cols>
    <col min="1" max="1" width="60.7265625" style="2" customWidth="1"/>
    <col min="2" max="4" width="9.26953125" style="2"/>
    <col min="5" max="5" width="5" style="2" customWidth="1"/>
    <col min="6" max="6" width="20.26953125" style="2" bestFit="1" customWidth="1"/>
    <col min="7" max="16384" width="9.26953125" style="2"/>
  </cols>
  <sheetData>
    <row r="1" spans="1:6" x14ac:dyDescent="0.25">
      <c r="A1" s="137" t="s">
        <v>19</v>
      </c>
      <c r="B1" s="137"/>
      <c r="C1" s="137"/>
      <c r="D1" s="137"/>
      <c r="E1" s="138"/>
      <c r="F1" s="1" t="s">
        <v>20</v>
      </c>
    </row>
    <row r="2" spans="1:6" x14ac:dyDescent="0.25">
      <c r="A2" s="139"/>
      <c r="B2" s="139"/>
      <c r="C2" s="139"/>
      <c r="D2" s="139"/>
      <c r="E2" s="140"/>
      <c r="F2" s="3" t="s">
        <v>21</v>
      </c>
    </row>
    <row r="3" spans="1:6" x14ac:dyDescent="0.25">
      <c r="A3" s="4" t="s">
        <v>22</v>
      </c>
      <c r="B3" s="4"/>
      <c r="C3" s="4"/>
      <c r="D3" s="4"/>
      <c r="E3" s="4"/>
      <c r="F3" s="5"/>
    </row>
    <row r="4" spans="1:6" x14ac:dyDescent="0.25">
      <c r="A4" s="6" t="s">
        <v>23</v>
      </c>
      <c r="B4" s="7"/>
      <c r="C4" s="7"/>
      <c r="D4" s="7"/>
      <c r="E4" s="7"/>
      <c r="F4" s="8"/>
    </row>
    <row r="5" spans="1:6" x14ac:dyDescent="0.25">
      <c r="A5" s="9" t="s">
        <v>24</v>
      </c>
      <c r="B5" s="7"/>
      <c r="C5" s="7"/>
      <c r="D5" s="7"/>
      <c r="E5" s="7"/>
    </row>
    <row r="6" spans="1:6" x14ac:dyDescent="0.25">
      <c r="A6" s="9" t="s">
        <v>25</v>
      </c>
      <c r="B6" s="7"/>
      <c r="C6" s="7"/>
      <c r="D6" s="7"/>
      <c r="E6" s="7"/>
      <c r="F6" s="8"/>
    </row>
    <row r="7" spans="1:6" x14ac:dyDescent="0.25">
      <c r="A7" s="7" t="s">
        <v>26</v>
      </c>
      <c r="B7" s="7"/>
      <c r="C7" s="7"/>
      <c r="D7" s="7"/>
      <c r="E7" s="7"/>
      <c r="F7" s="8"/>
    </row>
    <row r="8" spans="1:6" x14ac:dyDescent="0.25">
      <c r="A8" s="10" t="s">
        <v>27</v>
      </c>
      <c r="B8" s="7"/>
      <c r="C8" s="7"/>
      <c r="D8" s="7"/>
      <c r="E8" s="7"/>
      <c r="F8" s="8"/>
    </row>
    <row r="9" spans="1:6" x14ac:dyDescent="0.25">
      <c r="A9" s="10" t="s">
        <v>28</v>
      </c>
      <c r="B9" s="7"/>
      <c r="C9" s="7"/>
      <c r="D9" s="7"/>
      <c r="E9" s="7"/>
      <c r="F9" s="8"/>
    </row>
    <row r="10" spans="1:6" x14ac:dyDescent="0.25">
      <c r="A10" s="10" t="s">
        <v>29</v>
      </c>
      <c r="B10" s="7"/>
      <c r="C10" s="7"/>
      <c r="D10" s="7"/>
      <c r="E10" s="7"/>
      <c r="F10" s="8"/>
    </row>
    <row r="11" spans="1:6" x14ac:dyDescent="0.25">
      <c r="A11" s="11" t="s">
        <v>30</v>
      </c>
      <c r="B11" s="12"/>
      <c r="C11" s="12"/>
      <c r="D11" s="12"/>
      <c r="E11" s="12"/>
      <c r="F11" s="13"/>
    </row>
    <row r="12" spans="1:6" x14ac:dyDescent="0.25">
      <c r="A12" s="76" t="s">
        <v>31</v>
      </c>
      <c r="B12" s="12"/>
      <c r="C12" s="12"/>
      <c r="D12" s="12"/>
      <c r="E12" s="12"/>
      <c r="F12" s="13"/>
    </row>
    <row r="13" spans="1:6" x14ac:dyDescent="0.25">
      <c r="A13" s="14" t="s">
        <v>32</v>
      </c>
      <c r="B13" s="14"/>
      <c r="C13" s="14"/>
      <c r="D13" s="14"/>
      <c r="E13" s="14"/>
      <c r="F13" s="15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141" t="s">
        <v>33</v>
      </c>
      <c r="B15" s="141"/>
      <c r="C15" s="141"/>
      <c r="D15" s="141"/>
      <c r="E15" s="141"/>
      <c r="F15" s="16" t="s">
        <v>34</v>
      </c>
    </row>
    <row r="16" spans="1:6" x14ac:dyDescent="0.25">
      <c r="A16" s="7" t="s">
        <v>35</v>
      </c>
      <c r="B16" s="7"/>
      <c r="C16" s="7"/>
      <c r="D16" s="7"/>
      <c r="E16" s="7"/>
      <c r="F16" s="17"/>
    </row>
    <row r="17" spans="1:6" x14ac:dyDescent="0.25">
      <c r="A17" s="14" t="s">
        <v>36</v>
      </c>
      <c r="B17" s="14"/>
      <c r="C17" s="14"/>
      <c r="D17" s="14"/>
      <c r="E17" s="14"/>
      <c r="F17" s="18"/>
    </row>
    <row r="18" spans="1:6" x14ac:dyDescent="0.25">
      <c r="A18" s="142" t="s">
        <v>37</v>
      </c>
      <c r="B18" s="142"/>
      <c r="C18" s="142"/>
      <c r="D18" s="142"/>
      <c r="E18" s="142"/>
      <c r="F18" s="136"/>
    </row>
    <row r="19" spans="1:6" x14ac:dyDescent="0.25">
      <c r="A19" s="7" t="s">
        <v>38</v>
      </c>
      <c r="B19" s="7"/>
      <c r="C19" s="7"/>
      <c r="D19" s="7"/>
      <c r="E19" s="7"/>
      <c r="F19" s="136"/>
    </row>
    <row r="20" spans="1:6" x14ac:dyDescent="0.25">
      <c r="A20" s="7" t="s">
        <v>39</v>
      </c>
      <c r="B20" s="7"/>
      <c r="C20" s="7"/>
      <c r="D20" s="7"/>
      <c r="E20" s="7"/>
      <c r="F20" s="136"/>
    </row>
  </sheetData>
  <mergeCells count="3">
    <mergeCell ref="A1:E2"/>
    <mergeCell ref="A15:E15"/>
    <mergeCell ref="A18:E18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9"/>
  <sheetViews>
    <sheetView showGridLines="0" topLeftCell="A3" zoomScaleNormal="100" zoomScaleSheetLayoutView="85" workbookViewId="0">
      <selection activeCell="C23" sqref="C23"/>
    </sheetView>
  </sheetViews>
  <sheetFormatPr defaultColWidth="41.453125" defaultRowHeight="10.5" x14ac:dyDescent="0.25"/>
  <cols>
    <col min="1" max="1" width="11.453125" style="77" customWidth="1"/>
    <col min="2" max="2" width="12.7265625" style="77" bestFit="1" customWidth="1"/>
    <col min="3" max="3" width="12.54296875" style="77" bestFit="1" customWidth="1"/>
    <col min="4" max="4" width="1.54296875" style="77" customWidth="1"/>
    <col min="5" max="5" width="11.26953125" style="77" customWidth="1"/>
    <col min="6" max="6" width="12.7265625" style="77" customWidth="1"/>
    <col min="7" max="7" width="12.7265625" style="77" bestFit="1" customWidth="1"/>
    <col min="8" max="8" width="12.54296875" style="77" bestFit="1" customWidth="1"/>
    <col min="9" max="9" width="12.7265625" style="77" bestFit="1" customWidth="1"/>
    <col min="10" max="10" width="12.54296875" style="77" bestFit="1" customWidth="1"/>
    <col min="11" max="16" width="17.453125" style="77" customWidth="1"/>
    <col min="17" max="16384" width="41.453125" style="77"/>
  </cols>
  <sheetData>
    <row r="1" spans="1:7" s="134" customFormat="1" ht="13" x14ac:dyDescent="0.3">
      <c r="A1" s="133" t="s">
        <v>4</v>
      </c>
      <c r="B1" s="133"/>
      <c r="C1" s="133"/>
      <c r="D1" s="133"/>
    </row>
    <row r="2" spans="1:7" s="134" customFormat="1" ht="13" x14ac:dyDescent="0.3">
      <c r="A2" s="133"/>
      <c r="B2" s="133"/>
      <c r="C2" s="133"/>
      <c r="D2" s="133"/>
    </row>
    <row r="3" spans="1:7" s="134" customFormat="1" ht="13" x14ac:dyDescent="0.3">
      <c r="A3" s="135" t="s">
        <v>52</v>
      </c>
      <c r="B3" s="135"/>
      <c r="C3" s="135"/>
      <c r="D3" s="135"/>
    </row>
    <row r="4" spans="1:7" s="20" customFormat="1" x14ac:dyDescent="0.25">
      <c r="A4" s="22"/>
      <c r="C4" s="22"/>
    </row>
    <row r="5" spans="1:7" s="81" customFormat="1" ht="11" thickBot="1" x14ac:dyDescent="0.3">
      <c r="A5" s="79" t="s">
        <v>49</v>
      </c>
      <c r="B5" s="80"/>
      <c r="C5" s="80"/>
      <c r="D5" s="78"/>
    </row>
    <row r="6" spans="1:7" s="78" customFormat="1" x14ac:dyDescent="0.25">
      <c r="A6" s="146" t="s">
        <v>6</v>
      </c>
      <c r="B6" s="147"/>
      <c r="C6" s="82"/>
    </row>
    <row r="7" spans="1:7" s="78" customFormat="1" x14ac:dyDescent="0.25">
      <c r="A7" s="83" t="s">
        <v>1</v>
      </c>
      <c r="B7" s="84"/>
      <c r="C7" s="85"/>
    </row>
    <row r="8" spans="1:7" s="78" customFormat="1" x14ac:dyDescent="0.25">
      <c r="A8" s="86" t="s">
        <v>2</v>
      </c>
      <c r="B8" s="87"/>
      <c r="C8" s="88"/>
    </row>
    <row r="9" spans="1:7" s="78" customFormat="1" ht="11" thickBot="1" x14ac:dyDescent="0.3">
      <c r="B9" s="89"/>
      <c r="C9" s="89"/>
    </row>
    <row r="10" spans="1:7" s="78" customFormat="1" ht="12.75" customHeight="1" x14ac:dyDescent="0.25">
      <c r="A10" s="143"/>
      <c r="B10" s="144"/>
      <c r="C10" s="144"/>
      <c r="D10" s="144"/>
      <c r="E10" s="145"/>
      <c r="F10" s="126" t="s">
        <v>43</v>
      </c>
      <c r="G10" s="127" t="s">
        <v>44</v>
      </c>
    </row>
    <row r="11" spans="1:7" s="78" customFormat="1" x14ac:dyDescent="0.25">
      <c r="A11" s="119" t="str">
        <f>CONCATENATE("Contribuições do Ente + Parcelamentos (Ano: ",A30,")")</f>
        <v>Contribuições do Ente + Parcelamentos (Ano: -1)</v>
      </c>
      <c r="B11" s="120"/>
      <c r="C11" s="120"/>
      <c r="D11" s="120"/>
      <c r="E11" s="121"/>
      <c r="F11" s="128"/>
      <c r="G11" s="90"/>
    </row>
    <row r="12" spans="1:7" s="78" customFormat="1" x14ac:dyDescent="0.25">
      <c r="A12" s="119" t="str">
        <f>CONCATENATE("Despesas do RPPS- Benefícios e Administrativas (Ano: ",A30,")")</f>
        <v>Despesas do RPPS- Benefícios e Administrativas (Ano: -1)</v>
      </c>
      <c r="B12" s="120"/>
      <c r="C12" s="120"/>
      <c r="D12" s="120"/>
      <c r="E12" s="121"/>
      <c r="F12" s="128"/>
      <c r="G12" s="90"/>
    </row>
    <row r="13" spans="1:7" s="78" customFormat="1" x14ac:dyDescent="0.25">
      <c r="A13" s="119" t="s">
        <v>41</v>
      </c>
      <c r="B13" s="120"/>
      <c r="C13" s="120"/>
      <c r="D13" s="120"/>
      <c r="E13" s="121"/>
      <c r="F13" s="91"/>
      <c r="G13" s="129"/>
    </row>
    <row r="14" spans="1:7" s="78" customFormat="1" x14ac:dyDescent="0.25">
      <c r="A14" s="119" t="s">
        <v>45</v>
      </c>
      <c r="B14" s="120"/>
      <c r="C14" s="120"/>
      <c r="D14" s="120"/>
      <c r="E14" s="121"/>
      <c r="F14" s="128"/>
      <c r="G14" s="90"/>
    </row>
    <row r="15" spans="1:7" s="78" customFormat="1" x14ac:dyDescent="0.25">
      <c r="A15" s="119" t="s">
        <v>46</v>
      </c>
      <c r="B15" s="120"/>
      <c r="C15" s="120"/>
      <c r="D15" s="120"/>
      <c r="E15" s="121"/>
      <c r="F15" s="128"/>
      <c r="G15" s="90"/>
    </row>
    <row r="16" spans="1:7" s="78" customFormat="1" x14ac:dyDescent="0.25">
      <c r="A16" s="122" t="str">
        <f>CONCATENATE("Média - ",B19)</f>
        <v>Média - RECEITA CORRENTE LÍQUIDA - RCL</v>
      </c>
      <c r="B16" s="120"/>
      <c r="C16" s="120"/>
      <c r="D16" s="120"/>
      <c r="E16" s="121"/>
      <c r="F16" s="132" t="e">
        <f>AVERAGE(I20:I30)</f>
        <v>#DIV/0!</v>
      </c>
      <c r="G16" s="92"/>
    </row>
    <row r="17" spans="1:10" s="78" customFormat="1" ht="11" thickBot="1" x14ac:dyDescent="0.3">
      <c r="A17" s="123" t="str">
        <f>CONCATENATE("Média - ",C19)</f>
        <v>Média - DESPESA LÍQUIDA COM PESSOAL</v>
      </c>
      <c r="B17" s="124"/>
      <c r="C17" s="124"/>
      <c r="D17" s="124"/>
      <c r="E17" s="125"/>
      <c r="F17" s="131" t="e">
        <f>AVERAGE(J20:J30)</f>
        <v>#DIV/0!</v>
      </c>
      <c r="G17" s="130"/>
    </row>
    <row r="18" spans="1:10" ht="11" thickBot="1" x14ac:dyDescent="0.3"/>
    <row r="19" spans="1:10" s="93" customFormat="1" ht="31.5" x14ac:dyDescent="0.25">
      <c r="A19" s="113" t="s">
        <v>5</v>
      </c>
      <c r="B19" s="41" t="s">
        <v>11</v>
      </c>
      <c r="C19" s="45" t="s">
        <v>42</v>
      </c>
      <c r="E19" s="101" t="s">
        <v>50</v>
      </c>
      <c r="F19" s="102" t="s">
        <v>7</v>
      </c>
      <c r="G19" s="102" t="str">
        <f>B19</f>
        <v>RECEITA CORRENTE LÍQUIDA - RCL</v>
      </c>
      <c r="H19" s="103" t="str">
        <f>C19</f>
        <v>DESPESA LÍQUIDA COM PESSOAL</v>
      </c>
      <c r="I19" s="102" t="str">
        <f>G19</f>
        <v>RECEITA CORRENTE LÍQUIDA - RCL</v>
      </c>
      <c r="J19" s="104" t="str">
        <f>H19</f>
        <v>DESPESA LÍQUIDA COM PESSOAL</v>
      </c>
    </row>
    <row r="20" spans="1:10" x14ac:dyDescent="0.25">
      <c r="A20" s="114">
        <f>A21-1</f>
        <v>-11</v>
      </c>
      <c r="B20" s="107"/>
      <c r="C20" s="116"/>
      <c r="E20" s="105">
        <v>4.4576585533737195E-2</v>
      </c>
      <c r="F20" s="106"/>
      <c r="G20" s="107">
        <f t="shared" ref="G20:G29" si="0">IFERROR((1+$F21)*B20,"")</f>
        <v>0</v>
      </c>
      <c r="H20" s="107">
        <f t="shared" ref="H20:H29" si="1">IFERROR((1+$F21)*C20,"")</f>
        <v>0</v>
      </c>
      <c r="I20" s="106" t="str">
        <f t="shared" ref="I20:I30" si="2">IFERROR(G20/G19-1,"")</f>
        <v/>
      </c>
      <c r="J20" s="108" t="str">
        <f t="shared" ref="J20:J30" si="3">IFERROR(H20/H19-1,"")</f>
        <v/>
      </c>
    </row>
    <row r="21" spans="1:10" x14ac:dyDescent="0.25">
      <c r="A21" s="114">
        <f>A22-1</f>
        <v>-10</v>
      </c>
      <c r="B21" s="117"/>
      <c r="C21" s="118"/>
      <c r="E21" s="105">
        <v>5.9027243906546498E-2</v>
      </c>
      <c r="F21" s="106">
        <f t="shared" ref="F21:F29" si="4">IF(E21="","",((1+F22)*(1+E21))-1)</f>
        <v>0.79987814482786046</v>
      </c>
      <c r="G21" s="107">
        <f t="shared" si="0"/>
        <v>0</v>
      </c>
      <c r="H21" s="107">
        <f t="shared" si="1"/>
        <v>0</v>
      </c>
      <c r="I21" s="106" t="str">
        <f t="shared" si="2"/>
        <v/>
      </c>
      <c r="J21" s="108" t="str">
        <f t="shared" si="3"/>
        <v/>
      </c>
    </row>
    <row r="22" spans="1:10" x14ac:dyDescent="0.25">
      <c r="A22" s="114">
        <f>A23-1</f>
        <v>-9</v>
      </c>
      <c r="B22" s="117"/>
      <c r="C22" s="118"/>
      <c r="E22" s="105">
        <v>4.31165006256784E-2</v>
      </c>
      <c r="F22" s="106">
        <f t="shared" si="4"/>
        <v>0.69955792467477851</v>
      </c>
      <c r="G22" s="107">
        <f t="shared" si="0"/>
        <v>0</v>
      </c>
      <c r="H22" s="107">
        <f t="shared" si="1"/>
        <v>0</v>
      </c>
      <c r="I22" s="106" t="str">
        <f t="shared" si="2"/>
        <v/>
      </c>
      <c r="J22" s="108" t="str">
        <f t="shared" si="3"/>
        <v/>
      </c>
    </row>
    <row r="23" spans="1:10" x14ac:dyDescent="0.25">
      <c r="A23" s="114">
        <f>A24-1</f>
        <v>-8</v>
      </c>
      <c r="B23" s="117"/>
      <c r="C23" s="118"/>
      <c r="E23" s="105">
        <v>5.9086887217945298E-2</v>
      </c>
      <c r="F23" s="106">
        <f t="shared" si="4"/>
        <v>0.62930787084218864</v>
      </c>
      <c r="G23" s="107">
        <f t="shared" si="0"/>
        <v>0</v>
      </c>
      <c r="H23" s="107">
        <f t="shared" si="1"/>
        <v>0</v>
      </c>
      <c r="I23" s="106" t="str">
        <f t="shared" si="2"/>
        <v/>
      </c>
      <c r="J23" s="108" t="str">
        <f t="shared" si="3"/>
        <v/>
      </c>
    </row>
    <row r="24" spans="1:10" x14ac:dyDescent="0.25">
      <c r="A24" s="114">
        <f t="shared" ref="A24:A29" si="5">A25-1</f>
        <v>-7</v>
      </c>
      <c r="B24" s="94"/>
      <c r="C24" s="95"/>
      <c r="E24" s="105">
        <v>6.50335274368017E-2</v>
      </c>
      <c r="F24" s="106">
        <f t="shared" si="4"/>
        <v>0.53840812355077317</v>
      </c>
      <c r="G24" s="107">
        <f t="shared" si="0"/>
        <v>0</v>
      </c>
      <c r="H24" s="107">
        <f t="shared" si="1"/>
        <v>0</v>
      </c>
      <c r="I24" s="106" t="str">
        <f t="shared" si="2"/>
        <v/>
      </c>
      <c r="J24" s="108" t="str">
        <f t="shared" si="3"/>
        <v/>
      </c>
    </row>
    <row r="25" spans="1:10" x14ac:dyDescent="0.25">
      <c r="A25" s="114">
        <f t="shared" si="5"/>
        <v>-6</v>
      </c>
      <c r="B25" s="94"/>
      <c r="C25" s="95"/>
      <c r="E25" s="105">
        <v>5.8385947181474496E-2</v>
      </c>
      <c r="F25" s="106">
        <f t="shared" si="4"/>
        <v>0.44446919643293681</v>
      </c>
      <c r="G25" s="107">
        <f t="shared" si="0"/>
        <v>0</v>
      </c>
      <c r="H25" s="107">
        <f t="shared" si="1"/>
        <v>0</v>
      </c>
      <c r="I25" s="106" t="str">
        <f t="shared" si="2"/>
        <v/>
      </c>
      <c r="J25" s="108" t="str">
        <f t="shared" si="3"/>
        <v/>
      </c>
    </row>
    <row r="26" spans="1:10" x14ac:dyDescent="0.25">
      <c r="A26" s="114">
        <f t="shared" si="5"/>
        <v>-5</v>
      </c>
      <c r="B26" s="94"/>
      <c r="C26" s="95"/>
      <c r="E26" s="105">
        <v>5.9106829999999999E-2</v>
      </c>
      <c r="F26" s="106">
        <f t="shared" si="4"/>
        <v>0.36478493528718703</v>
      </c>
      <c r="G26" s="107">
        <f t="shared" si="0"/>
        <v>0</v>
      </c>
      <c r="H26" s="107">
        <f t="shared" si="1"/>
        <v>0</v>
      </c>
      <c r="I26" s="106" t="str">
        <f t="shared" si="2"/>
        <v/>
      </c>
      <c r="J26" s="108" t="str">
        <f t="shared" si="3"/>
        <v/>
      </c>
    </row>
    <row r="27" spans="1:10" x14ac:dyDescent="0.25">
      <c r="A27" s="114">
        <f t="shared" si="5"/>
        <v>-4</v>
      </c>
      <c r="B27" s="94"/>
      <c r="C27" s="95"/>
      <c r="E27" s="105">
        <v>6.4074707960000005E-2</v>
      </c>
      <c r="F27" s="106">
        <f t="shared" si="4"/>
        <v>0.28861876500899064</v>
      </c>
      <c r="G27" s="107">
        <f t="shared" si="0"/>
        <v>0</v>
      </c>
      <c r="H27" s="107">
        <f t="shared" si="1"/>
        <v>0</v>
      </c>
      <c r="I27" s="106" t="str">
        <f t="shared" si="2"/>
        <v/>
      </c>
      <c r="J27" s="108" t="str">
        <f t="shared" si="3"/>
        <v/>
      </c>
    </row>
    <row r="28" spans="1:10" x14ac:dyDescent="0.25">
      <c r="A28" s="114">
        <f t="shared" si="5"/>
        <v>-3</v>
      </c>
      <c r="B28" s="94"/>
      <c r="C28" s="95"/>
      <c r="E28" s="105">
        <v>0.10673028130000001</v>
      </c>
      <c r="F28" s="106">
        <f t="shared" si="4"/>
        <v>0.21102283079303463</v>
      </c>
      <c r="G28" s="107">
        <f t="shared" si="0"/>
        <v>0</v>
      </c>
      <c r="H28" s="107">
        <f t="shared" si="1"/>
        <v>0</v>
      </c>
      <c r="I28" s="106" t="str">
        <f t="shared" si="2"/>
        <v/>
      </c>
      <c r="J28" s="108" t="str">
        <f t="shared" si="3"/>
        <v/>
      </c>
    </row>
    <row r="29" spans="1:10" x14ac:dyDescent="0.25">
      <c r="A29" s="114">
        <f t="shared" si="5"/>
        <v>-2</v>
      </c>
      <c r="B29" s="94"/>
      <c r="C29" s="95"/>
      <c r="E29" s="105">
        <v>6.2879882132213849E-2</v>
      </c>
      <c r="F29" s="106">
        <f t="shared" si="4"/>
        <v>9.4234838655114173E-2</v>
      </c>
      <c r="G29" s="107">
        <f t="shared" si="0"/>
        <v>0</v>
      </c>
      <c r="H29" s="107">
        <f t="shared" si="1"/>
        <v>0</v>
      </c>
      <c r="I29" s="106" t="str">
        <f t="shared" si="2"/>
        <v/>
      </c>
      <c r="J29" s="108" t="str">
        <f t="shared" si="3"/>
        <v/>
      </c>
    </row>
    <row r="30" spans="1:10" ht="11" thickBot="1" x14ac:dyDescent="0.3">
      <c r="A30" s="115">
        <f>C6-1</f>
        <v>-1</v>
      </c>
      <c r="B30" s="96"/>
      <c r="C30" s="97"/>
      <c r="E30" s="109">
        <v>2.9500000000000002E-2</v>
      </c>
      <c r="F30" s="110">
        <f>IF(E30="","",((1+D31)*(1+E30))-1)</f>
        <v>2.9500000000000082E-2</v>
      </c>
      <c r="G30" s="111">
        <f>IFERROR((1+$D31)*B30,"")</f>
        <v>0</v>
      </c>
      <c r="H30" s="111">
        <f>IFERROR((1+$D31)*C30,"")</f>
        <v>0</v>
      </c>
      <c r="I30" s="110" t="str">
        <f t="shared" si="2"/>
        <v/>
      </c>
      <c r="J30" s="112" t="str">
        <f t="shared" si="3"/>
        <v/>
      </c>
    </row>
    <row r="31" spans="1:10" s="99" customFormat="1" x14ac:dyDescent="0.25">
      <c r="A31" s="98"/>
    </row>
    <row r="32" spans="1:10" s="99" customFormat="1" x14ac:dyDescent="0.25"/>
    <row r="33" s="99" customFormat="1" x14ac:dyDescent="0.25"/>
    <row r="34" s="99" customFormat="1" x14ac:dyDescent="0.25"/>
    <row r="35" s="99" customFormat="1" x14ac:dyDescent="0.25"/>
    <row r="36" s="99" customFormat="1" x14ac:dyDescent="0.25"/>
    <row r="37" s="99" customFormat="1" x14ac:dyDescent="0.25"/>
    <row r="38" s="99" customFormat="1" x14ac:dyDescent="0.25"/>
    <row r="39" s="99" customFormat="1" x14ac:dyDescent="0.25"/>
    <row r="40" s="99" customFormat="1" x14ac:dyDescent="0.25"/>
    <row r="41" s="99" customFormat="1" x14ac:dyDescent="0.25"/>
    <row r="42" s="99" customFormat="1" x14ac:dyDescent="0.25"/>
    <row r="43" s="99" customFormat="1" x14ac:dyDescent="0.25"/>
    <row r="44" s="99" customFormat="1" x14ac:dyDescent="0.25"/>
    <row r="45" s="99" customFormat="1" x14ac:dyDescent="0.25"/>
    <row r="46" s="99" customFormat="1" x14ac:dyDescent="0.25"/>
    <row r="47" s="99" customFormat="1" x14ac:dyDescent="0.25"/>
    <row r="48" s="99" customFormat="1" x14ac:dyDescent="0.25"/>
    <row r="49" s="99" customFormat="1" x14ac:dyDescent="0.25"/>
    <row r="50" s="99" customFormat="1" x14ac:dyDescent="0.25"/>
    <row r="51" s="99" customFormat="1" x14ac:dyDescent="0.25"/>
    <row r="52" s="99" customFormat="1" x14ac:dyDescent="0.25"/>
    <row r="53" s="99" customFormat="1" x14ac:dyDescent="0.25"/>
    <row r="54" s="99" customFormat="1" x14ac:dyDescent="0.25"/>
    <row r="55" s="99" customFormat="1" x14ac:dyDescent="0.25"/>
    <row r="56" s="99" customFormat="1" x14ac:dyDescent="0.25"/>
    <row r="69" s="100" customFormat="1" x14ac:dyDescent="0.25"/>
  </sheetData>
  <sheetProtection password="CE8C" sheet="1" objects="1" scenarios="1"/>
  <mergeCells count="2">
    <mergeCell ref="A10:E10"/>
    <mergeCell ref="A6:B6"/>
  </mergeCells>
  <printOptions horizontalCentered="1"/>
  <pageMargins left="0.23622047244094491" right="0.31496062992125984" top="0.78740157480314965" bottom="0.78740157480314965" header="0.51181102362204722" footer="0.51181102362204722"/>
  <pageSetup paperSize="9" scale="51" fitToHeight="2" orientation="landscape" verticalDpi="300" r:id="rId1"/>
  <headerFooter alignWithMargins="0">
    <oddFooter>&amp;RPágina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83"/>
  <sheetViews>
    <sheetView showGridLines="0" topLeftCell="G1" zoomScaleNormal="100" zoomScaleSheetLayoutView="85" workbookViewId="0">
      <selection activeCell="H10" sqref="H10"/>
    </sheetView>
  </sheetViews>
  <sheetFormatPr defaultColWidth="19" defaultRowHeight="10.5" x14ac:dyDescent="0.25"/>
  <cols>
    <col min="1" max="1" width="6.26953125" style="22" customWidth="1"/>
    <col min="2" max="2" width="4.7265625" style="22" customWidth="1"/>
    <col min="3" max="3" width="13.7265625" style="22" customWidth="1"/>
    <col min="4" max="4" width="14.26953125" style="22" customWidth="1"/>
    <col min="5" max="6" width="15.453125" style="22" customWidth="1"/>
    <col min="7" max="7" width="14.26953125" style="22" customWidth="1"/>
    <col min="8" max="9" width="14.7265625" style="22" customWidth="1"/>
    <col min="10" max="10" width="19.453125" style="22" customWidth="1"/>
    <col min="11" max="11" width="17.26953125" style="22" customWidth="1"/>
    <col min="12" max="12" width="14.7265625" style="22" customWidth="1"/>
    <col min="13" max="13" width="14.453125" style="22" customWidth="1"/>
    <col min="14" max="14" width="19" style="28"/>
    <col min="15" max="16384" width="19" style="22"/>
  </cols>
  <sheetData>
    <row r="1" spans="1:24" s="20" customFormat="1" x14ac:dyDescent="0.25">
      <c r="A1" s="19" t="s">
        <v>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36"/>
    </row>
    <row r="2" spans="1:24" s="20" customFormat="1" ht="6.7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36"/>
    </row>
    <row r="3" spans="1:24" s="20" customFormat="1" x14ac:dyDescent="0.25">
      <c r="A3" s="21" t="s">
        <v>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36"/>
    </row>
    <row r="4" spans="1:24" s="20" customFormat="1" x14ac:dyDescent="0.25">
      <c r="A4" s="22"/>
      <c r="B4" s="22"/>
      <c r="C4" s="22"/>
      <c r="D4" s="22"/>
      <c r="G4" s="22"/>
      <c r="N4" s="36"/>
    </row>
    <row r="5" spans="1:24" s="21" customFormat="1" ht="16.5" customHeight="1" x14ac:dyDescent="0.25">
      <c r="A5" s="21" t="s">
        <v>0</v>
      </c>
      <c r="C5" s="21">
        <f>'01- Histórico'!B5</f>
        <v>0</v>
      </c>
      <c r="D5" s="25"/>
      <c r="E5" s="25"/>
      <c r="F5" s="25"/>
      <c r="G5" s="25"/>
      <c r="H5" s="24"/>
      <c r="I5" s="24"/>
      <c r="J5" s="24"/>
      <c r="K5" s="24"/>
      <c r="L5" s="24"/>
      <c r="M5" s="24"/>
      <c r="N5" s="37"/>
    </row>
    <row r="6" spans="1:24" s="21" customFormat="1" ht="16.5" customHeight="1" x14ac:dyDescent="0.25">
      <c r="D6" s="25"/>
      <c r="E6" s="25"/>
      <c r="F6" s="25"/>
      <c r="G6" s="25"/>
      <c r="H6" s="24"/>
      <c r="I6" s="24"/>
      <c r="J6" s="24"/>
      <c r="K6" s="24"/>
      <c r="L6" s="24"/>
      <c r="M6" s="24"/>
      <c r="N6" s="37"/>
    </row>
    <row r="7" spans="1:24" s="20" customFormat="1" ht="12.75" customHeight="1" x14ac:dyDescent="0.25">
      <c r="A7" s="148" t="s">
        <v>40</v>
      </c>
      <c r="B7" s="148"/>
      <c r="C7" s="148"/>
      <c r="D7" s="148"/>
      <c r="E7" s="148"/>
      <c r="F7" s="148"/>
      <c r="G7" s="35" t="e">
        <f>'01- Histórico'!G14+'01- Histórico'!G15/'01- Histórico'!B30</f>
        <v>#DIV/0!</v>
      </c>
      <c r="N7" s="28"/>
      <c r="O7" s="23"/>
      <c r="R7" s="31"/>
      <c r="S7" s="31"/>
      <c r="T7" s="22"/>
      <c r="U7" s="22"/>
      <c r="V7" s="22"/>
      <c r="X7" s="22"/>
    </row>
    <row r="8" spans="1:24" ht="11" thickBot="1" x14ac:dyDescent="0.3"/>
    <row r="9" spans="1:24" s="26" customFormat="1" ht="42" x14ac:dyDescent="0.25">
      <c r="A9" s="39" t="s">
        <v>5</v>
      </c>
      <c r="B9" s="40" t="s">
        <v>8</v>
      </c>
      <c r="C9" s="41" t="str">
        <f>'01- Histórico'!B19</f>
        <v>RECEITA CORRENTE LÍQUIDA - RCL</v>
      </c>
      <c r="D9" s="42" t="s">
        <v>41</v>
      </c>
      <c r="E9" s="43" t="s">
        <v>13</v>
      </c>
      <c r="F9" s="43" t="s">
        <v>18</v>
      </c>
      <c r="G9" s="44" t="s">
        <v>12</v>
      </c>
      <c r="H9" s="41" t="s">
        <v>14</v>
      </c>
      <c r="I9" s="41" t="s">
        <v>15</v>
      </c>
      <c r="J9" s="41" t="s">
        <v>48</v>
      </c>
      <c r="K9" s="41" t="s">
        <v>16</v>
      </c>
      <c r="L9" s="41" t="s">
        <v>17</v>
      </c>
      <c r="M9" s="45" t="s">
        <v>47</v>
      </c>
      <c r="N9" s="38"/>
    </row>
    <row r="10" spans="1:24" s="31" customFormat="1" x14ac:dyDescent="0.25">
      <c r="A10" s="27">
        <f>'01- Histórico'!A30</f>
        <v>-1</v>
      </c>
      <c r="B10" s="46">
        <v>0</v>
      </c>
      <c r="C10" s="33">
        <f>'01- Histórico'!B30</f>
        <v>0</v>
      </c>
      <c r="D10" s="33">
        <f>'01- Histórico'!F13</f>
        <v>0</v>
      </c>
      <c r="E10" s="33"/>
      <c r="F10" s="33"/>
      <c r="G10" s="33"/>
      <c r="H10" s="47">
        <v>0</v>
      </c>
      <c r="I10" s="47"/>
      <c r="J10" s="47"/>
      <c r="K10" s="47"/>
      <c r="L10" s="47"/>
      <c r="M10" s="34"/>
      <c r="N10" s="28"/>
    </row>
    <row r="11" spans="1:24" x14ac:dyDescent="0.25">
      <c r="A11" s="27">
        <f>A10+1</f>
        <v>0</v>
      </c>
      <c r="B11" s="46">
        <f>B10+1</f>
        <v>1</v>
      </c>
      <c r="C11" s="33" t="e">
        <f>C10*(1+IF('01- Histórico'!$G$16="",'01- Histórico'!$F$16,IF('01- Histórico'!$G$16&lt;'01- Histórico'!$F$16,'01- Histórico'!$G$16,'01- Histórico'!$F$16)))</f>
        <v>#DIV/0!</v>
      </c>
      <c r="D11" s="33" t="e">
        <f>D10*(1+'01- Histórico'!$F$17)</f>
        <v>#DIV/0!</v>
      </c>
      <c r="E11" s="33"/>
      <c r="F11" s="33"/>
      <c r="G11" s="33"/>
      <c r="H11" s="33">
        <v>0</v>
      </c>
      <c r="I11" s="33"/>
      <c r="J11" s="47"/>
      <c r="K11" s="47"/>
      <c r="L11" s="47"/>
      <c r="M11" s="34"/>
    </row>
    <row r="12" spans="1:24" x14ac:dyDescent="0.25">
      <c r="A12" s="27">
        <f t="shared" ref="A12:B27" si="0">A11+1</f>
        <v>1</v>
      </c>
      <c r="B12" s="46">
        <f t="shared" si="0"/>
        <v>2</v>
      </c>
      <c r="C12" s="33" t="e">
        <f>C11*(1+IF('01- Histórico'!$G$16="",'01- Histórico'!$F$16,IF('01- Histórico'!$G$16&lt;'01- Histórico'!$F$16,'01- Histórico'!$G$16,'01- Histórico'!$F$16)))</f>
        <v>#DIV/0!</v>
      </c>
      <c r="D12" s="33" t="e">
        <f>D11*(1+'01- Histórico'!$F$17)</f>
        <v>#DIV/0!</v>
      </c>
      <c r="E12" s="33"/>
      <c r="F12" s="33"/>
      <c r="G12" s="33"/>
      <c r="H12" s="33">
        <v>0</v>
      </c>
      <c r="I12" s="33"/>
      <c r="J12" s="47"/>
      <c r="K12" s="47"/>
      <c r="L12" s="47"/>
      <c r="M12" s="34"/>
    </row>
    <row r="13" spans="1:24" x14ac:dyDescent="0.25">
      <c r="A13" s="27">
        <f t="shared" si="0"/>
        <v>2</v>
      </c>
      <c r="B13" s="46">
        <f t="shared" si="0"/>
        <v>3</v>
      </c>
      <c r="C13" s="33" t="e">
        <f>C12*(1+IF('01- Histórico'!$G$16="",'01- Histórico'!$F$16,IF('01- Histórico'!$G$16&lt;'01- Histórico'!$F$16,'01- Histórico'!$G$16,'01- Histórico'!$F$16)))</f>
        <v>#DIV/0!</v>
      </c>
      <c r="D13" s="33" t="e">
        <f>D12*(1+'01- Histórico'!$F$17)</f>
        <v>#DIV/0!</v>
      </c>
      <c r="E13" s="33"/>
      <c r="F13" s="33"/>
      <c r="G13" s="33"/>
      <c r="H13" s="33">
        <v>0</v>
      </c>
      <c r="I13" s="33"/>
      <c r="J13" s="47"/>
      <c r="K13" s="47"/>
      <c r="L13" s="47"/>
      <c r="M13" s="34"/>
    </row>
    <row r="14" spans="1:24" x14ac:dyDescent="0.25">
      <c r="A14" s="27">
        <f t="shared" si="0"/>
        <v>3</v>
      </c>
      <c r="B14" s="46">
        <f t="shared" si="0"/>
        <v>4</v>
      </c>
      <c r="C14" s="33" t="e">
        <f>C13*(1+IF('01- Histórico'!$G$16="",'01- Histórico'!$F$16,IF('01- Histórico'!$G$16&lt;'01- Histórico'!$F$16,'01- Histórico'!$G$16,'01- Histórico'!$F$16)))</f>
        <v>#DIV/0!</v>
      </c>
      <c r="D14" s="33" t="e">
        <f>D13*(1+'01- Histórico'!$F$17)</f>
        <v>#DIV/0!</v>
      </c>
      <c r="E14" s="33"/>
      <c r="F14" s="33"/>
      <c r="G14" s="33"/>
      <c r="H14" s="33">
        <v>0</v>
      </c>
      <c r="I14" s="33"/>
      <c r="J14" s="47"/>
      <c r="K14" s="47"/>
      <c r="L14" s="47"/>
      <c r="M14" s="34"/>
    </row>
    <row r="15" spans="1:24" x14ac:dyDescent="0.25">
      <c r="A15" s="27">
        <f t="shared" si="0"/>
        <v>4</v>
      </c>
      <c r="B15" s="46">
        <f t="shared" si="0"/>
        <v>5</v>
      </c>
      <c r="C15" s="33" t="e">
        <f>C14*(1+IF('01- Histórico'!$G$16="",'01- Histórico'!$F$16,IF('01- Histórico'!$G$16&lt;'01- Histórico'!$F$16,'01- Histórico'!$G$16,'01- Histórico'!$F$16)))</f>
        <v>#DIV/0!</v>
      </c>
      <c r="D15" s="33" t="e">
        <f>D14*(1+'01- Histórico'!$F$17)</f>
        <v>#DIV/0!</v>
      </c>
      <c r="E15" s="33"/>
      <c r="F15" s="33"/>
      <c r="G15" s="33"/>
      <c r="H15" s="33">
        <v>0</v>
      </c>
      <c r="I15" s="33"/>
      <c r="J15" s="47"/>
      <c r="K15" s="47"/>
      <c r="L15" s="47"/>
      <c r="M15" s="34"/>
    </row>
    <row r="16" spans="1:24" x14ac:dyDescent="0.25">
      <c r="A16" s="27">
        <f t="shared" si="0"/>
        <v>5</v>
      </c>
      <c r="B16" s="46">
        <f t="shared" si="0"/>
        <v>6</v>
      </c>
      <c r="C16" s="33" t="e">
        <f>C15*(1+IF('01- Histórico'!$G$16="",'01- Histórico'!$F$16,IF('01- Histórico'!$G$16&lt;'01- Histórico'!$F$16,'01- Histórico'!$G$16,'01- Histórico'!$F$16)))</f>
        <v>#DIV/0!</v>
      </c>
      <c r="D16" s="33" t="e">
        <f>D15*(1+'01- Histórico'!$F$17)</f>
        <v>#DIV/0!</v>
      </c>
      <c r="E16" s="33"/>
      <c r="F16" s="33"/>
      <c r="G16" s="33"/>
      <c r="H16" s="33">
        <v>0</v>
      </c>
      <c r="I16" s="33"/>
      <c r="J16" s="47"/>
      <c r="K16" s="47"/>
      <c r="L16" s="47"/>
      <c r="M16" s="34"/>
    </row>
    <row r="17" spans="1:13" x14ac:dyDescent="0.25">
      <c r="A17" s="27">
        <f t="shared" si="0"/>
        <v>6</v>
      </c>
      <c r="B17" s="46">
        <f t="shared" si="0"/>
        <v>7</v>
      </c>
      <c r="C17" s="33" t="e">
        <f>C16*(1+IF('01- Histórico'!$G$16="",'01- Histórico'!$F$16,IF('01- Histórico'!$G$16&lt;'01- Histórico'!$F$16,'01- Histórico'!$G$16,'01- Histórico'!$F$16)))</f>
        <v>#DIV/0!</v>
      </c>
      <c r="D17" s="33" t="e">
        <f>D16*(1+'01- Histórico'!$F$17)</f>
        <v>#DIV/0!</v>
      </c>
      <c r="E17" s="33"/>
      <c r="F17" s="33"/>
      <c r="G17" s="33"/>
      <c r="H17" s="33">
        <v>0</v>
      </c>
      <c r="I17" s="33"/>
      <c r="J17" s="47"/>
      <c r="K17" s="47"/>
      <c r="L17" s="47"/>
      <c r="M17" s="34"/>
    </row>
    <row r="18" spans="1:13" x14ac:dyDescent="0.25">
      <c r="A18" s="27">
        <f t="shared" si="0"/>
        <v>7</v>
      </c>
      <c r="B18" s="46">
        <f t="shared" si="0"/>
        <v>8</v>
      </c>
      <c r="C18" s="33" t="e">
        <f>C17*(1+IF('01- Histórico'!$G$16="",'01- Histórico'!$F$16,IF('01- Histórico'!$G$16&lt;'01- Histórico'!$F$16,'01- Histórico'!$G$16,'01- Histórico'!$F$16)))</f>
        <v>#DIV/0!</v>
      </c>
      <c r="D18" s="33" t="e">
        <f>D17*(1+'01- Histórico'!$F$17)</f>
        <v>#DIV/0!</v>
      </c>
      <c r="E18" s="33"/>
      <c r="F18" s="33"/>
      <c r="G18" s="33"/>
      <c r="H18" s="33">
        <v>0</v>
      </c>
      <c r="I18" s="33"/>
      <c r="J18" s="47"/>
      <c r="K18" s="47"/>
      <c r="L18" s="47"/>
      <c r="M18" s="34"/>
    </row>
    <row r="19" spans="1:13" x14ac:dyDescent="0.25">
      <c r="A19" s="27">
        <f t="shared" si="0"/>
        <v>8</v>
      </c>
      <c r="B19" s="46">
        <f t="shared" si="0"/>
        <v>9</v>
      </c>
      <c r="C19" s="33" t="e">
        <f>C18*(1+IF('01- Histórico'!$G$16="",'01- Histórico'!$F$16,IF('01- Histórico'!$G$16&lt;'01- Histórico'!$F$16,'01- Histórico'!$G$16,'01- Histórico'!$F$16)))</f>
        <v>#DIV/0!</v>
      </c>
      <c r="D19" s="33" t="e">
        <f>D18*(1+'01- Histórico'!$F$17)</f>
        <v>#DIV/0!</v>
      </c>
      <c r="E19" s="33"/>
      <c r="F19" s="33"/>
      <c r="G19" s="33"/>
      <c r="H19" s="33">
        <v>0</v>
      </c>
      <c r="I19" s="33"/>
      <c r="J19" s="47"/>
      <c r="K19" s="47"/>
      <c r="L19" s="47"/>
      <c r="M19" s="34"/>
    </row>
    <row r="20" spans="1:13" x14ac:dyDescent="0.25">
      <c r="A20" s="27">
        <f t="shared" si="0"/>
        <v>9</v>
      </c>
      <c r="B20" s="46">
        <f t="shared" si="0"/>
        <v>10</v>
      </c>
      <c r="C20" s="33" t="e">
        <f>C19*(1+IF('01- Histórico'!$G$16="",'01- Histórico'!$F$16,IF('01- Histórico'!$G$16&lt;'01- Histórico'!$F$16,'01- Histórico'!$G$16,'01- Histórico'!$F$16)))</f>
        <v>#DIV/0!</v>
      </c>
      <c r="D20" s="33" t="e">
        <f>D19*(1+'01- Histórico'!$F$17)</f>
        <v>#DIV/0!</v>
      </c>
      <c r="E20" s="33"/>
      <c r="F20" s="33"/>
      <c r="G20" s="33"/>
      <c r="H20" s="33">
        <v>0</v>
      </c>
      <c r="I20" s="33"/>
      <c r="J20" s="47"/>
      <c r="K20" s="47"/>
      <c r="L20" s="47"/>
      <c r="M20" s="34"/>
    </row>
    <row r="21" spans="1:13" x14ac:dyDescent="0.25">
      <c r="A21" s="27">
        <f t="shared" si="0"/>
        <v>10</v>
      </c>
      <c r="B21" s="46">
        <f t="shared" si="0"/>
        <v>11</v>
      </c>
      <c r="C21" s="33" t="e">
        <f>C20*(1+IF('01- Histórico'!$G$16="",'01- Histórico'!$F$16,IF('01- Histórico'!$G$16&lt;'01- Histórico'!$F$16,'01- Histórico'!$G$16,'01- Histórico'!$F$16)))</f>
        <v>#DIV/0!</v>
      </c>
      <c r="D21" s="33" t="e">
        <f>D20*(1+'01- Histórico'!$F$17)</f>
        <v>#DIV/0!</v>
      </c>
      <c r="E21" s="33"/>
      <c r="F21" s="33"/>
      <c r="G21" s="33"/>
      <c r="H21" s="33">
        <v>0</v>
      </c>
      <c r="I21" s="33"/>
      <c r="J21" s="47"/>
      <c r="K21" s="47"/>
      <c r="L21" s="47"/>
      <c r="M21" s="34"/>
    </row>
    <row r="22" spans="1:13" x14ac:dyDescent="0.25">
      <c r="A22" s="27">
        <f t="shared" si="0"/>
        <v>11</v>
      </c>
      <c r="B22" s="46">
        <f t="shared" si="0"/>
        <v>12</v>
      </c>
      <c r="C22" s="33" t="e">
        <f>C21*(1+IF('01- Histórico'!$G$16="",'01- Histórico'!$F$16,IF('01- Histórico'!$G$16&lt;'01- Histórico'!$F$16,'01- Histórico'!$G$16,'01- Histórico'!$F$16)))</f>
        <v>#DIV/0!</v>
      </c>
      <c r="D22" s="33" t="e">
        <f>D21*(1+'01- Histórico'!$F$17)</f>
        <v>#DIV/0!</v>
      </c>
      <c r="E22" s="33"/>
      <c r="F22" s="33"/>
      <c r="G22" s="33"/>
      <c r="H22" s="33">
        <v>0</v>
      </c>
      <c r="I22" s="33"/>
      <c r="J22" s="47"/>
      <c r="K22" s="47"/>
      <c r="L22" s="47"/>
      <c r="M22" s="34"/>
    </row>
    <row r="23" spans="1:13" x14ac:dyDescent="0.25">
      <c r="A23" s="27">
        <f t="shared" si="0"/>
        <v>12</v>
      </c>
      <c r="B23" s="46">
        <f t="shared" si="0"/>
        <v>13</v>
      </c>
      <c r="C23" s="33" t="e">
        <f>C22*(1+IF('01- Histórico'!$G$16="",'01- Histórico'!$F$16,IF('01- Histórico'!$G$16&lt;'01- Histórico'!$F$16,'01- Histórico'!$G$16,'01- Histórico'!$F$16)))</f>
        <v>#DIV/0!</v>
      </c>
      <c r="D23" s="33" t="e">
        <f>D22*(1+'01- Histórico'!$F$17)</f>
        <v>#DIV/0!</v>
      </c>
      <c r="E23" s="33"/>
      <c r="F23" s="33"/>
      <c r="G23" s="33"/>
      <c r="H23" s="33">
        <v>0</v>
      </c>
      <c r="I23" s="33">
        <v>0</v>
      </c>
      <c r="J23" s="47"/>
      <c r="K23" s="47"/>
      <c r="L23" s="47"/>
      <c r="M23" s="34"/>
    </row>
    <row r="24" spans="1:13" x14ac:dyDescent="0.25">
      <c r="A24" s="27">
        <f t="shared" si="0"/>
        <v>13</v>
      </c>
      <c r="B24" s="46">
        <f t="shared" si="0"/>
        <v>14</v>
      </c>
      <c r="C24" s="33" t="e">
        <f>C23*(1+IF('01- Histórico'!$G$16="",'01- Histórico'!$F$16,IF('01- Histórico'!$G$16&lt;'01- Histórico'!$F$16,'01- Histórico'!$G$16,'01- Histórico'!$F$16)))</f>
        <v>#DIV/0!</v>
      </c>
      <c r="D24" s="33" t="e">
        <f>D23*(1+'01- Histórico'!$F$17)</f>
        <v>#DIV/0!</v>
      </c>
      <c r="E24" s="33"/>
      <c r="F24" s="33"/>
      <c r="G24" s="33"/>
      <c r="H24" s="33">
        <v>0</v>
      </c>
      <c r="I24" s="33">
        <v>0</v>
      </c>
      <c r="J24" s="47"/>
      <c r="K24" s="47"/>
      <c r="L24" s="47"/>
      <c r="M24" s="34"/>
    </row>
    <row r="25" spans="1:13" x14ac:dyDescent="0.25">
      <c r="A25" s="27">
        <f t="shared" si="0"/>
        <v>14</v>
      </c>
      <c r="B25" s="46">
        <f t="shared" si="0"/>
        <v>15</v>
      </c>
      <c r="C25" s="33" t="e">
        <f>C24*(1+IF('01- Histórico'!$G$16="",'01- Histórico'!$F$16,IF('01- Histórico'!$G$16&lt;'01- Histórico'!$F$16,'01- Histórico'!$G$16,'01- Histórico'!$F$16)))</f>
        <v>#DIV/0!</v>
      </c>
      <c r="D25" s="33" t="e">
        <f>D24*(1+'01- Histórico'!$F$17)</f>
        <v>#DIV/0!</v>
      </c>
      <c r="E25" s="33"/>
      <c r="F25" s="33"/>
      <c r="G25" s="33"/>
      <c r="H25" s="33">
        <v>0</v>
      </c>
      <c r="I25" s="33">
        <v>0</v>
      </c>
      <c r="J25" s="47"/>
      <c r="K25" s="47"/>
      <c r="L25" s="47"/>
      <c r="M25" s="34"/>
    </row>
    <row r="26" spans="1:13" x14ac:dyDescent="0.25">
      <c r="A26" s="27">
        <f t="shared" si="0"/>
        <v>15</v>
      </c>
      <c r="B26" s="46">
        <f t="shared" si="0"/>
        <v>16</v>
      </c>
      <c r="C26" s="33" t="e">
        <f>C25*(1+IF('01- Histórico'!$G$16="",'01- Histórico'!$F$16,IF('01- Histórico'!$G$16&lt;'01- Histórico'!$F$16,'01- Histórico'!$G$16,'01- Histórico'!$F$16)))</f>
        <v>#DIV/0!</v>
      </c>
      <c r="D26" s="33" t="e">
        <f>D25*(1+'01- Histórico'!$F$17)</f>
        <v>#DIV/0!</v>
      </c>
      <c r="E26" s="33"/>
      <c r="F26" s="33"/>
      <c r="G26" s="33"/>
      <c r="H26" s="33">
        <v>0</v>
      </c>
      <c r="I26" s="33">
        <v>0</v>
      </c>
      <c r="J26" s="47"/>
      <c r="K26" s="47"/>
      <c r="L26" s="47"/>
      <c r="M26" s="34"/>
    </row>
    <row r="27" spans="1:13" x14ac:dyDescent="0.25">
      <c r="A27" s="27">
        <f t="shared" si="0"/>
        <v>16</v>
      </c>
      <c r="B27" s="46">
        <f t="shared" si="0"/>
        <v>17</v>
      </c>
      <c r="C27" s="33" t="e">
        <f>C26*(1+IF('01- Histórico'!$G$16="",'01- Histórico'!$F$16,IF('01- Histórico'!$G$16&lt;'01- Histórico'!$F$16,'01- Histórico'!$G$16,'01- Histórico'!$F$16)))</f>
        <v>#DIV/0!</v>
      </c>
      <c r="D27" s="33" t="e">
        <f>D26*(1+'01- Histórico'!$F$17)</f>
        <v>#DIV/0!</v>
      </c>
      <c r="E27" s="33"/>
      <c r="F27" s="33"/>
      <c r="G27" s="33"/>
      <c r="H27" s="33">
        <v>0</v>
      </c>
      <c r="I27" s="33">
        <v>0</v>
      </c>
      <c r="J27" s="47"/>
      <c r="K27" s="47"/>
      <c r="L27" s="47"/>
      <c r="M27" s="34"/>
    </row>
    <row r="28" spans="1:13" x14ac:dyDescent="0.25">
      <c r="A28" s="27">
        <f t="shared" ref="A28:B43" si="1">A27+1</f>
        <v>17</v>
      </c>
      <c r="B28" s="46">
        <f t="shared" si="1"/>
        <v>18</v>
      </c>
      <c r="C28" s="33" t="e">
        <f>C27*(1+IF('01- Histórico'!$G$16="",'01- Histórico'!$F$16,IF('01- Histórico'!$G$16&lt;'01- Histórico'!$F$16,'01- Histórico'!$G$16,'01- Histórico'!$F$16)))</f>
        <v>#DIV/0!</v>
      </c>
      <c r="D28" s="33" t="e">
        <f>D27*(1+'01- Histórico'!$F$17)</f>
        <v>#DIV/0!</v>
      </c>
      <c r="E28" s="33"/>
      <c r="F28" s="33"/>
      <c r="G28" s="33"/>
      <c r="H28" s="33">
        <v>0</v>
      </c>
      <c r="I28" s="33">
        <v>0</v>
      </c>
      <c r="J28" s="47"/>
      <c r="K28" s="47"/>
      <c r="L28" s="47"/>
      <c r="M28" s="34"/>
    </row>
    <row r="29" spans="1:13" x14ac:dyDescent="0.25">
      <c r="A29" s="27">
        <f t="shared" si="1"/>
        <v>18</v>
      </c>
      <c r="B29" s="46">
        <f t="shared" si="1"/>
        <v>19</v>
      </c>
      <c r="C29" s="33" t="e">
        <f>C28*(1+IF('01- Histórico'!$G$16="",'01- Histórico'!$F$16,IF('01- Histórico'!$G$16&lt;'01- Histórico'!$F$16,'01- Histórico'!$G$16,'01- Histórico'!$F$16)))</f>
        <v>#DIV/0!</v>
      </c>
      <c r="D29" s="33" t="e">
        <f>D28*(1+'01- Histórico'!$F$17)</f>
        <v>#DIV/0!</v>
      </c>
      <c r="E29" s="33"/>
      <c r="F29" s="33"/>
      <c r="G29" s="33"/>
      <c r="H29" s="33">
        <v>0</v>
      </c>
      <c r="I29" s="33">
        <v>0</v>
      </c>
      <c r="J29" s="47"/>
      <c r="K29" s="47"/>
      <c r="L29" s="47"/>
      <c r="M29" s="34"/>
    </row>
    <row r="30" spans="1:13" x14ac:dyDescent="0.25">
      <c r="A30" s="27">
        <f t="shared" si="1"/>
        <v>19</v>
      </c>
      <c r="B30" s="46">
        <f t="shared" si="1"/>
        <v>20</v>
      </c>
      <c r="C30" s="33" t="e">
        <f>C29*(1+IF('01- Histórico'!$G$16="",'01- Histórico'!$F$16,IF('01- Histórico'!$G$16&lt;'01- Histórico'!$F$16,'01- Histórico'!$G$16,'01- Histórico'!$F$16)))</f>
        <v>#DIV/0!</v>
      </c>
      <c r="D30" s="33" t="e">
        <f>D29*(1+'01- Histórico'!$F$17)</f>
        <v>#DIV/0!</v>
      </c>
      <c r="E30" s="33"/>
      <c r="F30" s="33"/>
      <c r="G30" s="33"/>
      <c r="H30" s="33">
        <v>0</v>
      </c>
      <c r="I30" s="33">
        <v>0</v>
      </c>
      <c r="J30" s="47"/>
      <c r="K30" s="47"/>
      <c r="L30" s="47"/>
      <c r="M30" s="34"/>
    </row>
    <row r="31" spans="1:13" x14ac:dyDescent="0.25">
      <c r="A31" s="27">
        <f t="shared" si="1"/>
        <v>20</v>
      </c>
      <c r="B31" s="46">
        <f t="shared" si="1"/>
        <v>21</v>
      </c>
      <c r="C31" s="33" t="e">
        <f>C30*(1+IF('01- Histórico'!$G$16="",'01- Histórico'!$F$16,IF('01- Histórico'!$G$16&lt;'01- Histórico'!$F$16,'01- Histórico'!$G$16,'01- Histórico'!$F$16)))</f>
        <v>#DIV/0!</v>
      </c>
      <c r="D31" s="33" t="e">
        <f>D30*(1+'01- Histórico'!$F$17)</f>
        <v>#DIV/0!</v>
      </c>
      <c r="E31" s="33"/>
      <c r="F31" s="33"/>
      <c r="G31" s="33"/>
      <c r="H31" s="33">
        <v>0</v>
      </c>
      <c r="I31" s="33">
        <v>0</v>
      </c>
      <c r="J31" s="47"/>
      <c r="K31" s="47"/>
      <c r="L31" s="47"/>
      <c r="M31" s="34"/>
    </row>
    <row r="32" spans="1:13" x14ac:dyDescent="0.25">
      <c r="A32" s="27">
        <f t="shared" si="1"/>
        <v>21</v>
      </c>
      <c r="B32" s="46">
        <f t="shared" si="1"/>
        <v>22</v>
      </c>
      <c r="C32" s="33" t="e">
        <f>C31*(1+IF('01- Histórico'!$G$16="",'01- Histórico'!$F$16,IF('01- Histórico'!$G$16&lt;'01- Histórico'!$F$16,'01- Histórico'!$G$16,'01- Histórico'!$F$16)))</f>
        <v>#DIV/0!</v>
      </c>
      <c r="D32" s="33" t="e">
        <f>D31*(1+'01- Histórico'!$F$17)</f>
        <v>#DIV/0!</v>
      </c>
      <c r="E32" s="33"/>
      <c r="F32" s="33"/>
      <c r="G32" s="33"/>
      <c r="H32" s="33">
        <v>0</v>
      </c>
      <c r="I32" s="33">
        <v>0</v>
      </c>
      <c r="J32" s="47"/>
      <c r="K32" s="47"/>
      <c r="L32" s="47"/>
      <c r="M32" s="34"/>
    </row>
    <row r="33" spans="1:14" x14ac:dyDescent="0.25">
      <c r="A33" s="27">
        <f t="shared" si="1"/>
        <v>22</v>
      </c>
      <c r="B33" s="46">
        <f t="shared" si="1"/>
        <v>23</v>
      </c>
      <c r="C33" s="33" t="e">
        <f>C32*(1+IF('01- Histórico'!$G$16="",'01- Histórico'!$F$16,IF('01- Histórico'!$G$16&lt;'01- Histórico'!$F$16,'01- Histórico'!$G$16,'01- Histórico'!$F$16)))</f>
        <v>#DIV/0!</v>
      </c>
      <c r="D33" s="33" t="e">
        <f>D32*(1+'01- Histórico'!$F$17)</f>
        <v>#DIV/0!</v>
      </c>
      <c r="E33" s="33"/>
      <c r="F33" s="33"/>
      <c r="G33" s="33"/>
      <c r="H33" s="33">
        <v>0</v>
      </c>
      <c r="I33" s="33">
        <v>0</v>
      </c>
      <c r="J33" s="47"/>
      <c r="K33" s="47"/>
      <c r="L33" s="47"/>
      <c r="M33" s="34"/>
    </row>
    <row r="34" spans="1:14" x14ac:dyDescent="0.25">
      <c r="A34" s="27">
        <f t="shared" si="1"/>
        <v>23</v>
      </c>
      <c r="B34" s="46">
        <f t="shared" si="1"/>
        <v>24</v>
      </c>
      <c r="C34" s="33" t="e">
        <f>C33*(1+IF('01- Histórico'!$G$16="",'01- Histórico'!$F$16,IF('01- Histórico'!$G$16&lt;'01- Histórico'!$F$16,'01- Histórico'!$G$16,'01- Histórico'!$F$16)))</f>
        <v>#DIV/0!</v>
      </c>
      <c r="D34" s="33" t="e">
        <f>D33*(1+'01- Histórico'!$F$17)</f>
        <v>#DIV/0!</v>
      </c>
      <c r="E34" s="33"/>
      <c r="F34" s="33"/>
      <c r="G34" s="33"/>
      <c r="H34" s="33">
        <v>0</v>
      </c>
      <c r="I34" s="33">
        <v>0</v>
      </c>
      <c r="J34" s="47"/>
      <c r="K34" s="47"/>
      <c r="L34" s="47"/>
      <c r="M34" s="34"/>
    </row>
    <row r="35" spans="1:14" x14ac:dyDescent="0.25">
      <c r="A35" s="27">
        <f t="shared" si="1"/>
        <v>24</v>
      </c>
      <c r="B35" s="46">
        <f t="shared" si="1"/>
        <v>25</v>
      </c>
      <c r="C35" s="33" t="e">
        <f>C34*(1+IF('01- Histórico'!$G$16="",'01- Histórico'!$F$16,IF('01- Histórico'!$G$16&lt;'01- Histórico'!$F$16,'01- Histórico'!$G$16,'01- Histórico'!$F$16)))</f>
        <v>#DIV/0!</v>
      </c>
      <c r="D35" s="33" t="e">
        <f>D34*(1+'01- Histórico'!$F$17)</f>
        <v>#DIV/0!</v>
      </c>
      <c r="E35" s="33"/>
      <c r="F35" s="33"/>
      <c r="G35" s="33"/>
      <c r="H35" s="33">
        <v>0</v>
      </c>
      <c r="I35" s="33">
        <v>0</v>
      </c>
      <c r="J35" s="47"/>
      <c r="K35" s="47"/>
      <c r="L35" s="47"/>
      <c r="M35" s="34"/>
    </row>
    <row r="36" spans="1:14" x14ac:dyDescent="0.25">
      <c r="A36" s="27">
        <f t="shared" si="1"/>
        <v>25</v>
      </c>
      <c r="B36" s="46">
        <f t="shared" si="1"/>
        <v>26</v>
      </c>
      <c r="C36" s="33" t="e">
        <f>C35*(1+IF('01- Histórico'!$G$16="",'01- Histórico'!$F$16,IF('01- Histórico'!$G$16&lt;'01- Histórico'!$F$16,'01- Histórico'!$G$16,'01- Histórico'!$F$16)))</f>
        <v>#DIV/0!</v>
      </c>
      <c r="D36" s="33" t="e">
        <f>D35*(1+'01- Histórico'!$F$17)</f>
        <v>#DIV/0!</v>
      </c>
      <c r="E36" s="33"/>
      <c r="F36" s="33"/>
      <c r="G36" s="33"/>
      <c r="H36" s="33">
        <v>0</v>
      </c>
      <c r="I36" s="33">
        <v>0</v>
      </c>
      <c r="J36" s="47"/>
      <c r="K36" s="47"/>
      <c r="L36" s="47"/>
      <c r="M36" s="34"/>
    </row>
    <row r="37" spans="1:14" x14ac:dyDescent="0.25">
      <c r="A37" s="27">
        <f t="shared" si="1"/>
        <v>26</v>
      </c>
      <c r="B37" s="46">
        <f>B36+1</f>
        <v>27</v>
      </c>
      <c r="C37" s="33" t="e">
        <f>C36*(1+IF('01- Histórico'!$G$16="",'01- Histórico'!$F$16,IF('01- Histórico'!$G$16&lt;'01- Histórico'!$F$16,'01- Histórico'!$G$16,'01- Histórico'!$F$16)))</f>
        <v>#DIV/0!</v>
      </c>
      <c r="D37" s="33" t="e">
        <f>D36*(1+'01- Histórico'!$F$17)</f>
        <v>#DIV/0!</v>
      </c>
      <c r="E37" s="33"/>
      <c r="F37" s="33"/>
      <c r="G37" s="33"/>
      <c r="H37" s="33">
        <v>0</v>
      </c>
      <c r="I37" s="33">
        <v>0</v>
      </c>
      <c r="J37" s="47"/>
      <c r="K37" s="47"/>
      <c r="L37" s="47"/>
      <c r="M37" s="34"/>
    </row>
    <row r="38" spans="1:14" x14ac:dyDescent="0.25">
      <c r="A38" s="27">
        <f t="shared" si="1"/>
        <v>27</v>
      </c>
      <c r="B38" s="46">
        <f t="shared" si="1"/>
        <v>28</v>
      </c>
      <c r="C38" s="33" t="e">
        <f>C37*(1+IF('01- Histórico'!$G$16="",'01- Histórico'!$F$16,IF('01- Histórico'!$G$16&lt;'01- Histórico'!$F$16,'01- Histórico'!$G$16,'01- Histórico'!$F$16)))</f>
        <v>#DIV/0!</v>
      </c>
      <c r="D38" s="33" t="e">
        <f>D37*(1+'01- Histórico'!$F$17)</f>
        <v>#DIV/0!</v>
      </c>
      <c r="E38" s="33"/>
      <c r="F38" s="33"/>
      <c r="G38" s="33"/>
      <c r="H38" s="33">
        <v>0</v>
      </c>
      <c r="I38" s="33">
        <v>0</v>
      </c>
      <c r="J38" s="47"/>
      <c r="K38" s="47"/>
      <c r="L38" s="47"/>
      <c r="M38" s="34"/>
    </row>
    <row r="39" spans="1:14" x14ac:dyDescent="0.25">
      <c r="A39" s="27">
        <f t="shared" si="1"/>
        <v>28</v>
      </c>
      <c r="B39" s="46">
        <f t="shared" si="1"/>
        <v>29</v>
      </c>
      <c r="C39" s="33" t="e">
        <f>C38*(1+IF('01- Histórico'!$G$16="",'01- Histórico'!$F$16,IF('01- Histórico'!$G$16&lt;'01- Histórico'!$F$16,'01- Histórico'!$G$16,'01- Histórico'!$F$16)))</f>
        <v>#DIV/0!</v>
      </c>
      <c r="D39" s="33" t="e">
        <f>D38*(1+'01- Histórico'!$F$17)</f>
        <v>#DIV/0!</v>
      </c>
      <c r="E39" s="33"/>
      <c r="F39" s="33"/>
      <c r="G39" s="33"/>
      <c r="H39" s="33">
        <v>0</v>
      </c>
      <c r="I39" s="33">
        <v>0</v>
      </c>
      <c r="J39" s="47"/>
      <c r="K39" s="47"/>
      <c r="L39" s="47"/>
      <c r="M39" s="34"/>
    </row>
    <row r="40" spans="1:14" x14ac:dyDescent="0.25">
      <c r="A40" s="27">
        <f t="shared" si="1"/>
        <v>29</v>
      </c>
      <c r="B40" s="46">
        <f t="shared" si="1"/>
        <v>30</v>
      </c>
      <c r="C40" s="33" t="e">
        <f>C39*(1+IF('01- Histórico'!$G$16="",'01- Histórico'!$F$16,IF('01- Histórico'!$G$16&lt;'01- Histórico'!$F$16,'01- Histórico'!$G$16,'01- Histórico'!$F$16)))</f>
        <v>#DIV/0!</v>
      </c>
      <c r="D40" s="33" t="e">
        <f>D39*(1+'01- Histórico'!$F$17)</f>
        <v>#DIV/0!</v>
      </c>
      <c r="E40" s="33"/>
      <c r="F40" s="33"/>
      <c r="G40" s="33"/>
      <c r="H40" s="33">
        <v>0</v>
      </c>
      <c r="I40" s="33">
        <v>0</v>
      </c>
      <c r="J40" s="47"/>
      <c r="K40" s="47"/>
      <c r="L40" s="47"/>
      <c r="M40" s="34"/>
    </row>
    <row r="41" spans="1:14" x14ac:dyDescent="0.25">
      <c r="A41" s="27">
        <f t="shared" si="1"/>
        <v>30</v>
      </c>
      <c r="B41" s="46">
        <f t="shared" si="1"/>
        <v>31</v>
      </c>
      <c r="C41" s="33" t="e">
        <f>C40*(1+IF('01- Histórico'!$G$16="",'01- Histórico'!$F$16,IF('01- Histórico'!$G$16&lt;'01- Histórico'!$F$16,'01- Histórico'!$G$16,'01- Histórico'!$F$16)))</f>
        <v>#DIV/0!</v>
      </c>
      <c r="D41" s="33" t="e">
        <f>D40*(1+'01- Histórico'!$F$17)</f>
        <v>#DIV/0!</v>
      </c>
      <c r="E41" s="33"/>
      <c r="F41" s="33"/>
      <c r="G41" s="33"/>
      <c r="H41" s="33">
        <v>0</v>
      </c>
      <c r="I41" s="33">
        <v>0</v>
      </c>
      <c r="J41" s="47"/>
      <c r="K41" s="47"/>
      <c r="L41" s="47"/>
      <c r="M41" s="34"/>
    </row>
    <row r="42" spans="1:14" x14ac:dyDescent="0.25">
      <c r="A42" s="27">
        <f t="shared" si="1"/>
        <v>31</v>
      </c>
      <c r="B42" s="46">
        <f t="shared" si="1"/>
        <v>32</v>
      </c>
      <c r="C42" s="33" t="e">
        <f>C41*(1+IF('01- Histórico'!$G$16="",'01- Histórico'!$F$16,IF('01- Histórico'!$G$16&lt;'01- Histórico'!$F$16,'01- Histórico'!$G$16,'01- Histórico'!$F$16)))</f>
        <v>#DIV/0!</v>
      </c>
      <c r="D42" s="33" t="e">
        <f>D41*(1+'01- Histórico'!$F$17)</f>
        <v>#DIV/0!</v>
      </c>
      <c r="E42" s="33"/>
      <c r="F42" s="33"/>
      <c r="G42" s="33"/>
      <c r="H42" s="33">
        <v>0</v>
      </c>
      <c r="I42" s="33">
        <v>0</v>
      </c>
      <c r="J42" s="47"/>
      <c r="K42" s="47"/>
      <c r="L42" s="47"/>
      <c r="M42" s="34"/>
    </row>
    <row r="43" spans="1:14" x14ac:dyDescent="0.25">
      <c r="A43" s="27">
        <f t="shared" si="1"/>
        <v>32</v>
      </c>
      <c r="B43" s="46">
        <f t="shared" si="1"/>
        <v>33</v>
      </c>
      <c r="C43" s="33" t="e">
        <f>C42*(1+IF('01- Histórico'!$G$16="",'01- Histórico'!$F$16,IF('01- Histórico'!$G$16&lt;'01- Histórico'!$F$16,'01- Histórico'!$G$16,'01- Histórico'!$F$16)))</f>
        <v>#DIV/0!</v>
      </c>
      <c r="D43" s="33" t="e">
        <f>D42*(1+'01- Histórico'!$F$17)</f>
        <v>#DIV/0!</v>
      </c>
      <c r="E43" s="33"/>
      <c r="F43" s="33"/>
      <c r="G43" s="33"/>
      <c r="H43" s="33">
        <v>0</v>
      </c>
      <c r="I43" s="33">
        <v>0</v>
      </c>
      <c r="J43" s="47"/>
      <c r="K43" s="47"/>
      <c r="L43" s="47"/>
      <c r="M43" s="34"/>
    </row>
    <row r="44" spans="1:14" x14ac:dyDescent="0.25">
      <c r="A44" s="27">
        <f>A43+1</f>
        <v>33</v>
      </c>
      <c r="B44" s="46">
        <f>B43+1</f>
        <v>34</v>
      </c>
      <c r="C44" s="33" t="e">
        <f>C43*(1+IF('01- Histórico'!$G$16="",'01- Histórico'!$F$16,IF('01- Histórico'!$G$16&lt;'01- Histórico'!$F$16,'01- Histórico'!$G$16,'01- Histórico'!$F$16)))</f>
        <v>#DIV/0!</v>
      </c>
      <c r="D44" s="33" t="e">
        <f>D43*(1+'01- Histórico'!$F$17)</f>
        <v>#DIV/0!</v>
      </c>
      <c r="E44" s="33"/>
      <c r="F44" s="33"/>
      <c r="G44" s="33"/>
      <c r="H44" s="33">
        <v>0</v>
      </c>
      <c r="I44" s="33">
        <v>0</v>
      </c>
      <c r="J44" s="47"/>
      <c r="K44" s="47"/>
      <c r="L44" s="47"/>
      <c r="M44" s="34"/>
    </row>
    <row r="45" spans="1:14" ht="11" thickBot="1" x14ac:dyDescent="0.3">
      <c r="A45" s="29">
        <f>A44+1</f>
        <v>34</v>
      </c>
      <c r="B45" s="48">
        <f>B44+1</f>
        <v>35</v>
      </c>
      <c r="C45" s="49" t="e">
        <f>C44*(1+IF('01- Histórico'!$G$16="",'01- Histórico'!$F$16,IF('01- Histórico'!$G$16&lt;'01- Histórico'!$F$16,'01- Histórico'!$G$16,'01- Histórico'!$F$16)))</f>
        <v>#DIV/0!</v>
      </c>
      <c r="D45" s="49" t="e">
        <f>D44*(1+'01- Histórico'!$F$17)</f>
        <v>#DIV/0!</v>
      </c>
      <c r="E45" s="49"/>
      <c r="F45" s="49"/>
      <c r="G45" s="49"/>
      <c r="H45" s="49">
        <v>0</v>
      </c>
      <c r="I45" s="49">
        <v>0</v>
      </c>
      <c r="J45" s="50"/>
      <c r="K45" s="50"/>
      <c r="L45" s="50"/>
      <c r="M45" s="64"/>
    </row>
    <row r="46" spans="1:14" s="30" customFormat="1" x14ac:dyDescent="0.25">
      <c r="N46" s="28"/>
    </row>
    <row r="47" spans="1:14" s="30" customFormat="1" x14ac:dyDescent="0.25">
      <c r="N47" s="28"/>
    </row>
    <row r="48" spans="1:14" s="30" customFormat="1" x14ac:dyDescent="0.25">
      <c r="N48" s="28"/>
    </row>
    <row r="49" spans="14:14" s="30" customFormat="1" x14ac:dyDescent="0.25">
      <c r="N49" s="28"/>
    </row>
    <row r="50" spans="14:14" s="30" customFormat="1" x14ac:dyDescent="0.25">
      <c r="N50" s="28"/>
    </row>
    <row r="51" spans="14:14" s="30" customFormat="1" x14ac:dyDescent="0.25">
      <c r="N51" s="28"/>
    </row>
    <row r="52" spans="14:14" s="30" customFormat="1" x14ac:dyDescent="0.25">
      <c r="N52" s="28"/>
    </row>
    <row r="53" spans="14:14" s="30" customFormat="1" x14ac:dyDescent="0.25">
      <c r="N53" s="28"/>
    </row>
    <row r="54" spans="14:14" s="30" customFormat="1" x14ac:dyDescent="0.25">
      <c r="N54" s="28"/>
    </row>
    <row r="55" spans="14:14" s="30" customFormat="1" x14ac:dyDescent="0.25">
      <c r="N55" s="28"/>
    </row>
    <row r="56" spans="14:14" s="30" customFormat="1" x14ac:dyDescent="0.25">
      <c r="N56" s="28"/>
    </row>
    <row r="57" spans="14:14" s="30" customFormat="1" x14ac:dyDescent="0.25">
      <c r="N57" s="28"/>
    </row>
    <row r="58" spans="14:14" s="30" customFormat="1" x14ac:dyDescent="0.25">
      <c r="N58" s="28"/>
    </row>
    <row r="59" spans="14:14" s="30" customFormat="1" x14ac:dyDescent="0.25">
      <c r="N59" s="28"/>
    </row>
    <row r="60" spans="14:14" s="30" customFormat="1" x14ac:dyDescent="0.25">
      <c r="N60" s="28"/>
    </row>
    <row r="61" spans="14:14" s="30" customFormat="1" x14ac:dyDescent="0.25">
      <c r="N61" s="28"/>
    </row>
    <row r="62" spans="14:14" s="30" customFormat="1" x14ac:dyDescent="0.25">
      <c r="N62" s="28"/>
    </row>
    <row r="63" spans="14:14" s="30" customFormat="1" x14ac:dyDescent="0.25">
      <c r="N63" s="28"/>
    </row>
    <row r="64" spans="14:14" s="30" customFormat="1" x14ac:dyDescent="0.25">
      <c r="N64" s="28"/>
    </row>
    <row r="65" spans="14:14" s="30" customFormat="1" x14ac:dyDescent="0.25">
      <c r="N65" s="28"/>
    </row>
    <row r="66" spans="14:14" s="30" customFormat="1" x14ac:dyDescent="0.25">
      <c r="N66" s="28"/>
    </row>
    <row r="67" spans="14:14" s="30" customFormat="1" x14ac:dyDescent="0.25">
      <c r="N67" s="28"/>
    </row>
    <row r="68" spans="14:14" s="30" customFormat="1" x14ac:dyDescent="0.25">
      <c r="N68" s="28"/>
    </row>
    <row r="69" spans="14:14" s="30" customFormat="1" x14ac:dyDescent="0.25">
      <c r="N69" s="28"/>
    </row>
    <row r="70" spans="14:14" s="30" customFormat="1" x14ac:dyDescent="0.25">
      <c r="N70" s="28"/>
    </row>
    <row r="83" spans="3:14" s="32" customFormat="1" x14ac:dyDescent="0.25">
      <c r="C83" s="22"/>
      <c r="N83" s="28"/>
    </row>
  </sheetData>
  <mergeCells count="1">
    <mergeCell ref="A7:F7"/>
  </mergeCells>
  <printOptions horizontalCentered="1"/>
  <pageMargins left="0.23622047244094491" right="0.31496062992125984" top="0.78740157480314965" bottom="0.78740157480314965" header="0.51181102362204722" footer="0.51181102362204722"/>
  <pageSetup paperSize="9" scale="51" fitToHeight="2" orientation="landscape" verticalDpi="300" r:id="rId1"/>
  <headerFooter alignWithMargins="0">
    <oddFooter>&amp;RPágina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2"/>
  <sheetViews>
    <sheetView zoomScaleNormal="100" workbookViewId="0">
      <selection activeCell="C5" sqref="C5"/>
    </sheetView>
  </sheetViews>
  <sheetFormatPr defaultColWidth="19" defaultRowHeight="13" x14ac:dyDescent="0.25"/>
  <cols>
    <col min="1" max="1" width="7" style="53" customWidth="1"/>
    <col min="2" max="2" width="7.453125" style="53" customWidth="1"/>
    <col min="3" max="3" width="16.7265625" style="53" customWidth="1"/>
    <col min="4" max="4" width="19.7265625" style="53" customWidth="1"/>
    <col min="5" max="5" width="14.7265625" style="53" customWidth="1"/>
    <col min="6" max="16384" width="19" style="53"/>
  </cols>
  <sheetData>
    <row r="1" spans="1:9" s="51" customFormat="1" x14ac:dyDescent="0.3">
      <c r="A1" s="57" t="s">
        <v>4</v>
      </c>
      <c r="B1" s="57"/>
      <c r="C1" s="57"/>
      <c r="D1" s="57"/>
      <c r="E1" s="57"/>
    </row>
    <row r="2" spans="1:9" s="51" customFormat="1" ht="6.75" customHeight="1" x14ac:dyDescent="0.3">
      <c r="A2" s="57"/>
      <c r="B2" s="57"/>
      <c r="C2" s="57"/>
      <c r="D2" s="57"/>
      <c r="E2" s="57"/>
    </row>
    <row r="3" spans="1:9" s="51" customFormat="1" x14ac:dyDescent="0.3">
      <c r="A3" s="53"/>
      <c r="B3" s="53"/>
      <c r="C3" s="53"/>
      <c r="D3" s="53"/>
    </row>
    <row r="4" spans="1:9" s="58" customFormat="1" ht="16.5" customHeight="1" thickBot="1" x14ac:dyDescent="0.35">
      <c r="A4" s="58" t="s">
        <v>0</v>
      </c>
      <c r="B4" s="58">
        <f>'01- Histórico'!B5</f>
        <v>0</v>
      </c>
      <c r="E4" s="59"/>
    </row>
    <row r="5" spans="1:9" s="51" customFormat="1" x14ac:dyDescent="0.3">
      <c r="A5" s="149" t="s">
        <v>6</v>
      </c>
      <c r="B5" s="149"/>
      <c r="C5" s="52"/>
      <c r="F5" s="53"/>
      <c r="G5" s="53"/>
      <c r="I5" s="53"/>
    </row>
    <row r="6" spans="1:9" s="51" customFormat="1" x14ac:dyDescent="0.3">
      <c r="A6" s="54" t="s">
        <v>1</v>
      </c>
      <c r="B6" s="54"/>
      <c r="C6" s="54"/>
      <c r="F6" s="53"/>
      <c r="G6" s="53"/>
      <c r="I6" s="53"/>
    </row>
    <row r="7" spans="1:9" s="51" customFormat="1" x14ac:dyDescent="0.3">
      <c r="A7" s="55" t="s">
        <v>2</v>
      </c>
      <c r="B7" s="55"/>
      <c r="C7" s="55"/>
      <c r="F7" s="53"/>
      <c r="G7" s="53"/>
      <c r="I7" s="53"/>
    </row>
    <row r="8" spans="1:9" ht="13.5" thickBot="1" x14ac:dyDescent="0.3"/>
    <row r="9" spans="1:9" s="60" customFormat="1" ht="39" x14ac:dyDescent="0.25">
      <c r="A9" s="65" t="s">
        <v>5</v>
      </c>
      <c r="B9" s="66" t="s">
        <v>8</v>
      </c>
      <c r="C9" s="67" t="s">
        <v>9</v>
      </c>
      <c r="D9" s="68" t="s">
        <v>10</v>
      </c>
      <c r="E9" s="69" t="s">
        <v>51</v>
      </c>
    </row>
    <row r="10" spans="1:9" x14ac:dyDescent="0.25">
      <c r="A10" s="61">
        <f>'01- Histórico'!A30</f>
        <v>-1</v>
      </c>
      <c r="B10" s="70">
        <v>0</v>
      </c>
      <c r="C10" s="71" t="e">
        <f>'02 - Projeções'!L10/'02 - Projeções'!C10</f>
        <v>#DIV/0!</v>
      </c>
      <c r="D10" s="71" t="e">
        <f>C10/(0.54*0.95)-1</f>
        <v>#DIV/0!</v>
      </c>
      <c r="E10" s="56"/>
    </row>
    <row r="11" spans="1:9" x14ac:dyDescent="0.25">
      <c r="A11" s="61">
        <f>A10+1</f>
        <v>0</v>
      </c>
      <c r="B11" s="70">
        <f>B10+1</f>
        <v>1</v>
      </c>
      <c r="C11" s="71" t="e">
        <f>'02 - Projeções'!L11/'02 - Projeções'!C11</f>
        <v>#DIV/0!</v>
      </c>
      <c r="D11" s="71" t="e">
        <f t="shared" ref="D11:D45" si="0">C11/(0.54*0.95)-1</f>
        <v>#DIV/0!</v>
      </c>
      <c r="E11" s="56" t="e">
        <f>('02 - Projeções'!M11-'02 - Projeções'!M10)/'02 - Projeções'!M10</f>
        <v>#DIV/0!</v>
      </c>
    </row>
    <row r="12" spans="1:9" x14ac:dyDescent="0.25">
      <c r="A12" s="61">
        <f t="shared" ref="A12:B27" si="1">A11+1</f>
        <v>1</v>
      </c>
      <c r="B12" s="70">
        <f t="shared" si="1"/>
        <v>2</v>
      </c>
      <c r="C12" s="71" t="e">
        <f>'02 - Projeções'!L12/'02 - Projeções'!C12</f>
        <v>#DIV/0!</v>
      </c>
      <c r="D12" s="71" t="e">
        <f t="shared" si="0"/>
        <v>#DIV/0!</v>
      </c>
      <c r="E12" s="56" t="e">
        <f>('02 - Projeções'!M12-'02 - Projeções'!M11)/'02 - Projeções'!M11</f>
        <v>#DIV/0!</v>
      </c>
    </row>
    <row r="13" spans="1:9" x14ac:dyDescent="0.25">
      <c r="A13" s="61">
        <f t="shared" si="1"/>
        <v>2</v>
      </c>
      <c r="B13" s="70">
        <f t="shared" si="1"/>
        <v>3</v>
      </c>
      <c r="C13" s="71" t="e">
        <f>'02 - Projeções'!L13/'02 - Projeções'!C13</f>
        <v>#DIV/0!</v>
      </c>
      <c r="D13" s="71" t="e">
        <f t="shared" si="0"/>
        <v>#DIV/0!</v>
      </c>
      <c r="E13" s="56" t="e">
        <f>('02 - Projeções'!M13-'02 - Projeções'!M12)/'02 - Projeções'!M12</f>
        <v>#DIV/0!</v>
      </c>
    </row>
    <row r="14" spans="1:9" x14ac:dyDescent="0.25">
      <c r="A14" s="61">
        <f t="shared" si="1"/>
        <v>3</v>
      </c>
      <c r="B14" s="70">
        <f t="shared" si="1"/>
        <v>4</v>
      </c>
      <c r="C14" s="71" t="e">
        <f>'02 - Projeções'!L14/'02 - Projeções'!C14</f>
        <v>#DIV/0!</v>
      </c>
      <c r="D14" s="71" t="e">
        <f t="shared" si="0"/>
        <v>#DIV/0!</v>
      </c>
      <c r="E14" s="56" t="e">
        <f>('02 - Projeções'!M14-'02 - Projeções'!M13)/'02 - Projeções'!M13</f>
        <v>#DIV/0!</v>
      </c>
    </row>
    <row r="15" spans="1:9" x14ac:dyDescent="0.25">
      <c r="A15" s="61">
        <f t="shared" si="1"/>
        <v>4</v>
      </c>
      <c r="B15" s="70">
        <f t="shared" si="1"/>
        <v>5</v>
      </c>
      <c r="C15" s="71" t="e">
        <f>'02 - Projeções'!L15/'02 - Projeções'!C15</f>
        <v>#DIV/0!</v>
      </c>
      <c r="D15" s="71" t="e">
        <f t="shared" si="0"/>
        <v>#DIV/0!</v>
      </c>
      <c r="E15" s="56" t="e">
        <f>('02 - Projeções'!M15-'02 - Projeções'!M14)/'02 - Projeções'!M14</f>
        <v>#DIV/0!</v>
      </c>
      <c r="G15" s="71"/>
    </row>
    <row r="16" spans="1:9" x14ac:dyDescent="0.25">
      <c r="A16" s="61">
        <f t="shared" si="1"/>
        <v>5</v>
      </c>
      <c r="B16" s="70">
        <f t="shared" si="1"/>
        <v>6</v>
      </c>
      <c r="C16" s="71" t="e">
        <f>'02 - Projeções'!L16/'02 - Projeções'!C16</f>
        <v>#DIV/0!</v>
      </c>
      <c r="D16" s="71" t="e">
        <f t="shared" si="0"/>
        <v>#DIV/0!</v>
      </c>
      <c r="E16" s="56" t="e">
        <f>('02 - Projeções'!M16-'02 - Projeções'!M15)/'02 - Projeções'!M15</f>
        <v>#DIV/0!</v>
      </c>
      <c r="G16" s="71"/>
    </row>
    <row r="17" spans="1:7" x14ac:dyDescent="0.25">
      <c r="A17" s="61">
        <f t="shared" si="1"/>
        <v>6</v>
      </c>
      <c r="B17" s="70">
        <f t="shared" si="1"/>
        <v>7</v>
      </c>
      <c r="C17" s="71" t="e">
        <f>'02 - Projeções'!L17/'02 - Projeções'!C17</f>
        <v>#DIV/0!</v>
      </c>
      <c r="D17" s="71" t="e">
        <f t="shared" si="0"/>
        <v>#DIV/0!</v>
      </c>
      <c r="E17" s="56" t="e">
        <f>('02 - Projeções'!M17-'02 - Projeções'!M16)/'02 - Projeções'!M16</f>
        <v>#DIV/0!</v>
      </c>
      <c r="G17" s="71"/>
    </row>
    <row r="18" spans="1:7" x14ac:dyDescent="0.25">
      <c r="A18" s="61">
        <f t="shared" si="1"/>
        <v>7</v>
      </c>
      <c r="B18" s="70">
        <f t="shared" si="1"/>
        <v>8</v>
      </c>
      <c r="C18" s="71" t="e">
        <f>'02 - Projeções'!L18/'02 - Projeções'!C18</f>
        <v>#DIV/0!</v>
      </c>
      <c r="D18" s="71" t="e">
        <f t="shared" si="0"/>
        <v>#DIV/0!</v>
      </c>
      <c r="E18" s="56" t="e">
        <f>('02 - Projeções'!M18-'02 - Projeções'!M17)/'02 - Projeções'!M17</f>
        <v>#DIV/0!</v>
      </c>
      <c r="G18" s="71"/>
    </row>
    <row r="19" spans="1:7" x14ac:dyDescent="0.25">
      <c r="A19" s="61">
        <f t="shared" si="1"/>
        <v>8</v>
      </c>
      <c r="B19" s="70">
        <f t="shared" si="1"/>
        <v>9</v>
      </c>
      <c r="C19" s="71" t="e">
        <f>'02 - Projeções'!L19/'02 - Projeções'!C19</f>
        <v>#DIV/0!</v>
      </c>
      <c r="D19" s="71" t="e">
        <f t="shared" si="0"/>
        <v>#DIV/0!</v>
      </c>
      <c r="E19" s="56" t="e">
        <f>('02 - Projeções'!M19-'02 - Projeções'!M18)/'02 - Projeções'!M18</f>
        <v>#DIV/0!</v>
      </c>
      <c r="G19" s="71"/>
    </row>
    <row r="20" spans="1:7" x14ac:dyDescent="0.25">
      <c r="A20" s="61">
        <f t="shared" si="1"/>
        <v>9</v>
      </c>
      <c r="B20" s="70">
        <f t="shared" si="1"/>
        <v>10</v>
      </c>
      <c r="C20" s="71" t="e">
        <f>'02 - Projeções'!L20/'02 - Projeções'!C20</f>
        <v>#DIV/0!</v>
      </c>
      <c r="D20" s="71" t="e">
        <f t="shared" si="0"/>
        <v>#DIV/0!</v>
      </c>
      <c r="E20" s="56" t="e">
        <f>('02 - Projeções'!M20-'02 - Projeções'!M19)/'02 - Projeções'!M19</f>
        <v>#DIV/0!</v>
      </c>
      <c r="G20" s="71"/>
    </row>
    <row r="21" spans="1:7" x14ac:dyDescent="0.25">
      <c r="A21" s="61">
        <f t="shared" si="1"/>
        <v>10</v>
      </c>
      <c r="B21" s="70">
        <f t="shared" si="1"/>
        <v>11</v>
      </c>
      <c r="C21" s="71" t="e">
        <f>'02 - Projeções'!L21/'02 - Projeções'!C21</f>
        <v>#DIV/0!</v>
      </c>
      <c r="D21" s="71" t="e">
        <f t="shared" si="0"/>
        <v>#DIV/0!</v>
      </c>
      <c r="E21" s="56" t="e">
        <f>('02 - Projeções'!M21-'02 - Projeções'!M20)/'02 - Projeções'!M20</f>
        <v>#DIV/0!</v>
      </c>
    </row>
    <row r="22" spans="1:7" x14ac:dyDescent="0.25">
      <c r="A22" s="61">
        <f t="shared" si="1"/>
        <v>11</v>
      </c>
      <c r="B22" s="70">
        <f t="shared" si="1"/>
        <v>12</v>
      </c>
      <c r="C22" s="71" t="e">
        <f>'02 - Projeções'!L22/'02 - Projeções'!C22</f>
        <v>#DIV/0!</v>
      </c>
      <c r="D22" s="71" t="e">
        <f t="shared" si="0"/>
        <v>#DIV/0!</v>
      </c>
      <c r="E22" s="56" t="e">
        <f>('02 - Projeções'!M22-'02 - Projeções'!M21)/'02 - Projeções'!M21</f>
        <v>#DIV/0!</v>
      </c>
    </row>
    <row r="23" spans="1:7" x14ac:dyDescent="0.25">
      <c r="A23" s="61">
        <f t="shared" si="1"/>
        <v>12</v>
      </c>
      <c r="B23" s="70">
        <f t="shared" si="1"/>
        <v>13</v>
      </c>
      <c r="C23" s="71" t="e">
        <f>'02 - Projeções'!L23/'02 - Projeções'!C23</f>
        <v>#DIV/0!</v>
      </c>
      <c r="D23" s="71" t="e">
        <f t="shared" si="0"/>
        <v>#DIV/0!</v>
      </c>
      <c r="E23" s="56" t="e">
        <f>('02 - Projeções'!M23-'02 - Projeções'!M22)/'02 - Projeções'!M22</f>
        <v>#DIV/0!</v>
      </c>
    </row>
    <row r="24" spans="1:7" x14ac:dyDescent="0.25">
      <c r="A24" s="61">
        <f t="shared" si="1"/>
        <v>13</v>
      </c>
      <c r="B24" s="70">
        <f t="shared" si="1"/>
        <v>14</v>
      </c>
      <c r="C24" s="71" t="e">
        <f>'02 - Projeções'!L24/'02 - Projeções'!C24</f>
        <v>#DIV/0!</v>
      </c>
      <c r="D24" s="71" t="e">
        <f t="shared" si="0"/>
        <v>#DIV/0!</v>
      </c>
      <c r="E24" s="56" t="e">
        <f>('02 - Projeções'!M24-'02 - Projeções'!M23)/'02 - Projeções'!M23</f>
        <v>#DIV/0!</v>
      </c>
    </row>
    <row r="25" spans="1:7" x14ac:dyDescent="0.25">
      <c r="A25" s="61">
        <f t="shared" si="1"/>
        <v>14</v>
      </c>
      <c r="B25" s="70">
        <f t="shared" si="1"/>
        <v>15</v>
      </c>
      <c r="C25" s="71" t="e">
        <f>'02 - Projeções'!L25/'02 - Projeções'!C25</f>
        <v>#DIV/0!</v>
      </c>
      <c r="D25" s="71" t="e">
        <f t="shared" si="0"/>
        <v>#DIV/0!</v>
      </c>
      <c r="E25" s="56" t="e">
        <f>('02 - Projeções'!M25-'02 - Projeções'!M24)/'02 - Projeções'!M24</f>
        <v>#DIV/0!</v>
      </c>
    </row>
    <row r="26" spans="1:7" x14ac:dyDescent="0.25">
      <c r="A26" s="61">
        <f t="shared" si="1"/>
        <v>15</v>
      </c>
      <c r="B26" s="70">
        <f t="shared" si="1"/>
        <v>16</v>
      </c>
      <c r="C26" s="71" t="e">
        <f>'02 - Projeções'!L26/'02 - Projeções'!C26</f>
        <v>#DIV/0!</v>
      </c>
      <c r="D26" s="71" t="e">
        <f t="shared" si="0"/>
        <v>#DIV/0!</v>
      </c>
      <c r="E26" s="56" t="e">
        <f>('02 - Projeções'!M26-'02 - Projeções'!M25)/'02 - Projeções'!M25</f>
        <v>#DIV/0!</v>
      </c>
    </row>
    <row r="27" spans="1:7" x14ac:dyDescent="0.25">
      <c r="A27" s="61">
        <f t="shared" si="1"/>
        <v>16</v>
      </c>
      <c r="B27" s="70">
        <f t="shared" si="1"/>
        <v>17</v>
      </c>
      <c r="C27" s="71" t="e">
        <f>'02 - Projeções'!L27/'02 - Projeções'!C27</f>
        <v>#DIV/0!</v>
      </c>
      <c r="D27" s="71" t="e">
        <f t="shared" si="0"/>
        <v>#DIV/0!</v>
      </c>
      <c r="E27" s="56" t="e">
        <f>('02 - Projeções'!M27-'02 - Projeções'!M26)/'02 - Projeções'!M26</f>
        <v>#DIV/0!</v>
      </c>
    </row>
    <row r="28" spans="1:7" x14ac:dyDescent="0.25">
      <c r="A28" s="61">
        <f t="shared" ref="A28:B43" si="2">A27+1</f>
        <v>17</v>
      </c>
      <c r="B28" s="70">
        <f t="shared" si="2"/>
        <v>18</v>
      </c>
      <c r="C28" s="71" t="e">
        <f>'02 - Projeções'!L28/'02 - Projeções'!C28</f>
        <v>#DIV/0!</v>
      </c>
      <c r="D28" s="71" t="e">
        <f t="shared" si="0"/>
        <v>#DIV/0!</v>
      </c>
      <c r="E28" s="56" t="e">
        <f>('02 - Projeções'!M28-'02 - Projeções'!M27)/'02 - Projeções'!M27</f>
        <v>#DIV/0!</v>
      </c>
    </row>
    <row r="29" spans="1:7" x14ac:dyDescent="0.25">
      <c r="A29" s="61">
        <f t="shared" si="2"/>
        <v>18</v>
      </c>
      <c r="B29" s="70">
        <f t="shared" si="2"/>
        <v>19</v>
      </c>
      <c r="C29" s="71" t="e">
        <f>'02 - Projeções'!L29/'02 - Projeções'!C29</f>
        <v>#DIV/0!</v>
      </c>
      <c r="D29" s="71" t="e">
        <f t="shared" si="0"/>
        <v>#DIV/0!</v>
      </c>
      <c r="E29" s="56" t="e">
        <f>('02 - Projeções'!M29-'02 - Projeções'!M28)/'02 - Projeções'!M28</f>
        <v>#DIV/0!</v>
      </c>
    </row>
    <row r="30" spans="1:7" x14ac:dyDescent="0.25">
      <c r="A30" s="61">
        <f t="shared" si="2"/>
        <v>19</v>
      </c>
      <c r="B30" s="70">
        <f t="shared" si="2"/>
        <v>20</v>
      </c>
      <c r="C30" s="71" t="e">
        <f>'02 - Projeções'!L30/'02 - Projeções'!C30</f>
        <v>#DIV/0!</v>
      </c>
      <c r="D30" s="71" t="e">
        <f t="shared" si="0"/>
        <v>#DIV/0!</v>
      </c>
      <c r="E30" s="56" t="e">
        <f>('02 - Projeções'!M30-'02 - Projeções'!M29)/'02 - Projeções'!M29</f>
        <v>#DIV/0!</v>
      </c>
    </row>
    <row r="31" spans="1:7" x14ac:dyDescent="0.25">
      <c r="A31" s="61">
        <f t="shared" si="2"/>
        <v>20</v>
      </c>
      <c r="B31" s="70">
        <f t="shared" si="2"/>
        <v>21</v>
      </c>
      <c r="C31" s="71" t="e">
        <f>'02 - Projeções'!L31/'02 - Projeções'!C31</f>
        <v>#DIV/0!</v>
      </c>
      <c r="D31" s="71" t="e">
        <f t="shared" si="0"/>
        <v>#DIV/0!</v>
      </c>
      <c r="E31" s="56" t="e">
        <f>('02 - Projeções'!M31-'02 - Projeções'!M30)/'02 - Projeções'!M30</f>
        <v>#DIV/0!</v>
      </c>
    </row>
    <row r="32" spans="1:7" x14ac:dyDescent="0.25">
      <c r="A32" s="61">
        <f t="shared" si="2"/>
        <v>21</v>
      </c>
      <c r="B32" s="70">
        <f t="shared" si="2"/>
        <v>22</v>
      </c>
      <c r="C32" s="71" t="e">
        <f>'02 - Projeções'!L32/'02 - Projeções'!C32</f>
        <v>#DIV/0!</v>
      </c>
      <c r="D32" s="71" t="e">
        <f t="shared" si="0"/>
        <v>#DIV/0!</v>
      </c>
      <c r="E32" s="56" t="e">
        <f>('02 - Projeções'!M32-'02 - Projeções'!M31)/'02 - Projeções'!M31</f>
        <v>#DIV/0!</v>
      </c>
    </row>
    <row r="33" spans="1:5" x14ac:dyDescent="0.25">
      <c r="A33" s="61">
        <f t="shared" si="2"/>
        <v>22</v>
      </c>
      <c r="B33" s="70">
        <f t="shared" si="2"/>
        <v>23</v>
      </c>
      <c r="C33" s="71" t="e">
        <f>'02 - Projeções'!L33/'02 - Projeções'!C33</f>
        <v>#DIV/0!</v>
      </c>
      <c r="D33" s="71" t="e">
        <f t="shared" si="0"/>
        <v>#DIV/0!</v>
      </c>
      <c r="E33" s="56" t="e">
        <f>('02 - Projeções'!M33-'02 - Projeções'!M32)/'02 - Projeções'!M32</f>
        <v>#DIV/0!</v>
      </c>
    </row>
    <row r="34" spans="1:5" x14ac:dyDescent="0.25">
      <c r="A34" s="61">
        <f t="shared" si="2"/>
        <v>23</v>
      </c>
      <c r="B34" s="70">
        <f t="shared" si="2"/>
        <v>24</v>
      </c>
      <c r="C34" s="71" t="e">
        <f>'02 - Projeções'!L34/'02 - Projeções'!C34</f>
        <v>#DIV/0!</v>
      </c>
      <c r="D34" s="71" t="e">
        <f t="shared" si="0"/>
        <v>#DIV/0!</v>
      </c>
      <c r="E34" s="56" t="e">
        <f>('02 - Projeções'!M34-'02 - Projeções'!M33)/'02 - Projeções'!M33</f>
        <v>#DIV/0!</v>
      </c>
    </row>
    <row r="35" spans="1:5" x14ac:dyDescent="0.25">
      <c r="A35" s="61">
        <f t="shared" si="2"/>
        <v>24</v>
      </c>
      <c r="B35" s="70">
        <f t="shared" si="2"/>
        <v>25</v>
      </c>
      <c r="C35" s="71" t="e">
        <f>'02 - Projeções'!L35/'02 - Projeções'!C35</f>
        <v>#DIV/0!</v>
      </c>
      <c r="D35" s="71" t="e">
        <f t="shared" si="0"/>
        <v>#DIV/0!</v>
      </c>
      <c r="E35" s="56" t="e">
        <f>('02 - Projeções'!M35-'02 - Projeções'!M34)/'02 - Projeções'!M34</f>
        <v>#DIV/0!</v>
      </c>
    </row>
    <row r="36" spans="1:5" x14ac:dyDescent="0.25">
      <c r="A36" s="61">
        <f t="shared" si="2"/>
        <v>25</v>
      </c>
      <c r="B36" s="70">
        <f t="shared" si="2"/>
        <v>26</v>
      </c>
      <c r="C36" s="71" t="e">
        <f>'02 - Projeções'!L36/'02 - Projeções'!C36</f>
        <v>#DIV/0!</v>
      </c>
      <c r="D36" s="71" t="e">
        <f t="shared" si="0"/>
        <v>#DIV/0!</v>
      </c>
      <c r="E36" s="56" t="e">
        <f>('02 - Projeções'!M36-'02 - Projeções'!M35)/'02 - Projeções'!M35</f>
        <v>#DIV/0!</v>
      </c>
    </row>
    <row r="37" spans="1:5" x14ac:dyDescent="0.25">
      <c r="A37" s="61">
        <f t="shared" si="2"/>
        <v>26</v>
      </c>
      <c r="B37" s="70">
        <f>B36+1</f>
        <v>27</v>
      </c>
      <c r="C37" s="71" t="e">
        <f>'02 - Projeções'!L37/'02 - Projeções'!C37</f>
        <v>#DIV/0!</v>
      </c>
      <c r="D37" s="71" t="e">
        <f t="shared" si="0"/>
        <v>#DIV/0!</v>
      </c>
      <c r="E37" s="56" t="e">
        <f>('02 - Projeções'!M37-'02 - Projeções'!M36)/'02 - Projeções'!M36</f>
        <v>#DIV/0!</v>
      </c>
    </row>
    <row r="38" spans="1:5" x14ac:dyDescent="0.25">
      <c r="A38" s="61">
        <f t="shared" si="2"/>
        <v>27</v>
      </c>
      <c r="B38" s="70">
        <f t="shared" si="2"/>
        <v>28</v>
      </c>
      <c r="C38" s="71" t="e">
        <f>'02 - Projeções'!L38/'02 - Projeções'!C38</f>
        <v>#DIV/0!</v>
      </c>
      <c r="D38" s="71" t="e">
        <f t="shared" si="0"/>
        <v>#DIV/0!</v>
      </c>
      <c r="E38" s="56" t="e">
        <f>('02 - Projeções'!M38-'02 - Projeções'!M37)/'02 - Projeções'!M37</f>
        <v>#DIV/0!</v>
      </c>
    </row>
    <row r="39" spans="1:5" x14ac:dyDescent="0.25">
      <c r="A39" s="61">
        <f t="shared" si="2"/>
        <v>28</v>
      </c>
      <c r="B39" s="70">
        <f t="shared" si="2"/>
        <v>29</v>
      </c>
      <c r="C39" s="71" t="e">
        <f>'02 - Projeções'!L39/'02 - Projeções'!C39</f>
        <v>#DIV/0!</v>
      </c>
      <c r="D39" s="71" t="e">
        <f t="shared" si="0"/>
        <v>#DIV/0!</v>
      </c>
      <c r="E39" s="56" t="e">
        <f>('02 - Projeções'!M39-'02 - Projeções'!M38)/'02 - Projeções'!M38</f>
        <v>#DIV/0!</v>
      </c>
    </row>
    <row r="40" spans="1:5" x14ac:dyDescent="0.25">
      <c r="A40" s="61">
        <f t="shared" si="2"/>
        <v>29</v>
      </c>
      <c r="B40" s="70">
        <f t="shared" si="2"/>
        <v>30</v>
      </c>
      <c r="C40" s="71" t="e">
        <f>'02 - Projeções'!L40/'02 - Projeções'!C40</f>
        <v>#DIV/0!</v>
      </c>
      <c r="D40" s="71" t="e">
        <f t="shared" si="0"/>
        <v>#DIV/0!</v>
      </c>
      <c r="E40" s="56" t="e">
        <f>('02 - Projeções'!M40-'02 - Projeções'!M39)/'02 - Projeções'!M39</f>
        <v>#DIV/0!</v>
      </c>
    </row>
    <row r="41" spans="1:5" x14ac:dyDescent="0.25">
      <c r="A41" s="61">
        <f t="shared" si="2"/>
        <v>30</v>
      </c>
      <c r="B41" s="70">
        <f t="shared" si="2"/>
        <v>31</v>
      </c>
      <c r="C41" s="71" t="e">
        <f>'02 - Projeções'!L41/'02 - Projeções'!C41</f>
        <v>#DIV/0!</v>
      </c>
      <c r="D41" s="71" t="e">
        <f t="shared" si="0"/>
        <v>#DIV/0!</v>
      </c>
      <c r="E41" s="56" t="e">
        <f>('02 - Projeções'!M41-'02 - Projeções'!M40)/'02 - Projeções'!M40</f>
        <v>#DIV/0!</v>
      </c>
    </row>
    <row r="42" spans="1:5" x14ac:dyDescent="0.25">
      <c r="A42" s="61">
        <f t="shared" si="2"/>
        <v>31</v>
      </c>
      <c r="B42" s="70">
        <f t="shared" si="2"/>
        <v>32</v>
      </c>
      <c r="C42" s="71" t="e">
        <f>'02 - Projeções'!L42/'02 - Projeções'!C42</f>
        <v>#DIV/0!</v>
      </c>
      <c r="D42" s="71" t="e">
        <f t="shared" si="0"/>
        <v>#DIV/0!</v>
      </c>
      <c r="E42" s="56" t="e">
        <f>('02 - Projeções'!M42-'02 - Projeções'!M41)/'02 - Projeções'!M41</f>
        <v>#DIV/0!</v>
      </c>
    </row>
    <row r="43" spans="1:5" x14ac:dyDescent="0.25">
      <c r="A43" s="61">
        <f t="shared" si="2"/>
        <v>32</v>
      </c>
      <c r="B43" s="70">
        <f t="shared" si="2"/>
        <v>33</v>
      </c>
      <c r="C43" s="71" t="e">
        <f>'02 - Projeções'!L43/'02 - Projeções'!C43</f>
        <v>#DIV/0!</v>
      </c>
      <c r="D43" s="71" t="e">
        <f t="shared" si="0"/>
        <v>#DIV/0!</v>
      </c>
      <c r="E43" s="56" t="e">
        <f>('02 - Projeções'!M43-'02 - Projeções'!M42)/'02 - Projeções'!M42</f>
        <v>#DIV/0!</v>
      </c>
    </row>
    <row r="44" spans="1:5" x14ac:dyDescent="0.25">
      <c r="A44" s="61">
        <f>A43+1</f>
        <v>33</v>
      </c>
      <c r="B44" s="70">
        <f>B43+1</f>
        <v>34</v>
      </c>
      <c r="C44" s="71" t="e">
        <f>'02 - Projeções'!L44/'02 - Projeções'!C44</f>
        <v>#DIV/0!</v>
      </c>
      <c r="D44" s="71" t="e">
        <f t="shared" si="0"/>
        <v>#DIV/0!</v>
      </c>
      <c r="E44" s="56" t="e">
        <f>('02 - Projeções'!M44-'02 - Projeções'!M43)/'02 - Projeções'!M43</f>
        <v>#DIV/0!</v>
      </c>
    </row>
    <row r="45" spans="1:5" ht="13.5" thickBot="1" x14ac:dyDescent="0.3">
      <c r="A45" s="72">
        <f>A44+1</f>
        <v>34</v>
      </c>
      <c r="B45" s="73">
        <f>B44+1</f>
        <v>35</v>
      </c>
      <c r="C45" s="74" t="e">
        <f>'02 - Projeções'!L45/'02 - Projeções'!C45</f>
        <v>#DIV/0!</v>
      </c>
      <c r="D45" s="74" t="e">
        <f t="shared" si="0"/>
        <v>#DIV/0!</v>
      </c>
      <c r="E45" s="75" t="e">
        <f>('02 - Projeções'!M45-'02 - Projeções'!M44)/'02 - Projeções'!M44</f>
        <v>#DIV/0!</v>
      </c>
    </row>
    <row r="46" spans="1:5" s="62" customFormat="1" x14ac:dyDescent="0.25"/>
    <row r="47" spans="1:5" s="62" customFormat="1" x14ac:dyDescent="0.25"/>
    <row r="48" spans="1:5" s="62" customFormat="1" x14ac:dyDescent="0.25"/>
    <row r="49" s="62" customFormat="1" x14ac:dyDescent="0.25"/>
    <row r="50" s="62" customFormat="1" x14ac:dyDescent="0.25"/>
    <row r="51" s="62" customFormat="1" x14ac:dyDescent="0.25"/>
    <row r="52" s="62" customFormat="1" x14ac:dyDescent="0.25"/>
    <row r="53" s="62" customFormat="1" x14ac:dyDescent="0.25"/>
    <row r="54" s="62" customFormat="1" x14ac:dyDescent="0.25"/>
    <row r="55" s="62" customFormat="1" x14ac:dyDescent="0.25"/>
    <row r="56" s="62" customFormat="1" x14ac:dyDescent="0.25"/>
    <row r="57" s="62" customFormat="1" x14ac:dyDescent="0.25"/>
    <row r="58" s="62" customFormat="1" x14ac:dyDescent="0.25"/>
    <row r="59" s="62" customFormat="1" x14ac:dyDescent="0.25"/>
    <row r="60" s="62" customFormat="1" x14ac:dyDescent="0.25"/>
    <row r="61" s="62" customFormat="1" x14ac:dyDescent="0.25"/>
    <row r="62" s="62" customFormat="1" x14ac:dyDescent="0.25"/>
    <row r="63" s="62" customFormat="1" x14ac:dyDescent="0.25"/>
    <row r="64" s="62" customFormat="1" x14ac:dyDescent="0.25"/>
    <row r="65" s="62" customFormat="1" x14ac:dyDescent="0.25"/>
    <row r="66" s="62" customFormat="1" x14ac:dyDescent="0.25"/>
    <row r="67" s="62" customFormat="1" x14ac:dyDescent="0.25"/>
    <row r="68" s="62" customFormat="1" x14ac:dyDescent="0.25"/>
    <row r="69" s="62" customFormat="1" x14ac:dyDescent="0.25"/>
    <row r="82" spans="3:4" s="63" customFormat="1" x14ac:dyDescent="0.25">
      <c r="C82" s="53"/>
      <c r="D82" s="53"/>
    </row>
  </sheetData>
  <mergeCells count="1">
    <mergeCell ref="A5:B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7"/>
  <sheetViews>
    <sheetView workbookViewId="0">
      <selection activeCell="P10" sqref="P10"/>
    </sheetView>
  </sheetViews>
  <sheetFormatPr defaultRowHeight="12.5" x14ac:dyDescent="0.25"/>
  <cols>
    <col min="12" max="12" width="15.7265625" customWidth="1"/>
    <col min="13" max="13" width="25.7265625" customWidth="1"/>
    <col min="14" max="14" width="26.81640625" customWidth="1"/>
  </cols>
  <sheetData>
    <row r="1" spans="3:14" x14ac:dyDescent="0.25">
      <c r="C1" t="s">
        <v>5</v>
      </c>
      <c r="D1" t="s">
        <v>8</v>
      </c>
      <c r="E1" t="s">
        <v>9</v>
      </c>
      <c r="F1" t="s">
        <v>10</v>
      </c>
      <c r="G1" t="s">
        <v>51</v>
      </c>
      <c r="L1" t="s">
        <v>16</v>
      </c>
      <c r="M1" t="s">
        <v>17</v>
      </c>
      <c r="N1" t="s">
        <v>47</v>
      </c>
    </row>
    <row r="2" spans="3:14" x14ac:dyDescent="0.25">
      <c r="C2">
        <v>2021</v>
      </c>
      <c r="D2">
        <v>0</v>
      </c>
      <c r="E2">
        <v>0.55931699648670119</v>
      </c>
      <c r="F2">
        <v>9.0286542859066676E-2</v>
      </c>
      <c r="L2">
        <v>170258998.02480316</v>
      </c>
      <c r="M2">
        <v>159268459.82764</v>
      </c>
      <c r="N2">
        <v>159268459.82764</v>
      </c>
    </row>
    <row r="3" spans="3:14" x14ac:dyDescent="0.25">
      <c r="C3">
        <v>2022</v>
      </c>
      <c r="D3">
        <v>1</v>
      </c>
      <c r="E3">
        <v>0.57324272268589893</v>
      </c>
      <c r="F3">
        <v>0.11743220796471521</v>
      </c>
      <c r="G3">
        <v>0.1311591108039005</v>
      </c>
      <c r="L3">
        <v>192831082.0112471</v>
      </c>
      <c r="M3">
        <v>180157969.39774001</v>
      </c>
      <c r="N3">
        <v>180157969.39774001</v>
      </c>
    </row>
    <row r="4" spans="3:14" x14ac:dyDescent="0.25">
      <c r="C4">
        <v>2023</v>
      </c>
      <c r="D4">
        <v>2</v>
      </c>
      <c r="E4">
        <v>0.56754073271524663</v>
      </c>
      <c r="F4">
        <v>0.10631721776851188</v>
      </c>
      <c r="G4">
        <v>9.2701781358496493E-2</v>
      </c>
      <c r="L4">
        <v>212485299.67688456</v>
      </c>
      <c r="M4">
        <v>196858934.08684</v>
      </c>
      <c r="N4">
        <v>196858934.08684</v>
      </c>
    </row>
    <row r="5" spans="3:14" x14ac:dyDescent="0.25">
      <c r="C5">
        <v>2024</v>
      </c>
      <c r="D5">
        <v>3</v>
      </c>
      <c r="E5">
        <v>0.55633112059629342</v>
      </c>
      <c r="F5">
        <v>8.4466122020065093E-2</v>
      </c>
      <c r="G5">
        <v>8.1880972346824954E-2</v>
      </c>
      <c r="L5">
        <v>239751838.39055288</v>
      </c>
      <c r="M5">
        <v>212977935.02502999</v>
      </c>
      <c r="N5">
        <v>212977935.02502999</v>
      </c>
    </row>
    <row r="6" spans="3:14" x14ac:dyDescent="0.25">
      <c r="C6">
        <v>2025</v>
      </c>
      <c r="D6">
        <v>4</v>
      </c>
      <c r="E6">
        <v>0.54576951326363488</v>
      </c>
      <c r="F6">
        <v>6.3878193496364366E-2</v>
      </c>
      <c r="G6">
        <v>8.2727287567039912E-2</v>
      </c>
      <c r="L6">
        <v>273510863.94269174</v>
      </c>
      <c r="M6">
        <v>230597021.90127999</v>
      </c>
      <c r="N6">
        <v>230597021.90127999</v>
      </c>
    </row>
    <row r="7" spans="3:14" x14ac:dyDescent="0.25">
      <c r="C7">
        <v>2026</v>
      </c>
      <c r="D7">
        <v>5</v>
      </c>
      <c r="E7">
        <v>0.53570873351265169</v>
      </c>
      <c r="F7">
        <v>4.4266537061699252E-2</v>
      </c>
      <c r="G7">
        <v>8.3334612202436903E-2</v>
      </c>
      <c r="L7">
        <v>312344842.35917151</v>
      </c>
      <c r="M7">
        <v>249813735.29646</v>
      </c>
      <c r="N7">
        <v>249813735.29646</v>
      </c>
    </row>
    <row r="8" spans="3:14" x14ac:dyDescent="0.25">
      <c r="C8">
        <v>2027</v>
      </c>
      <c r="D8">
        <v>6</v>
      </c>
      <c r="E8">
        <v>0.52602589539644751</v>
      </c>
      <c r="F8">
        <v>2.539160895993664E-2</v>
      </c>
      <c r="G8">
        <v>8.3731164178210943E-2</v>
      </c>
      <c r="L8">
        <v>357023799.34601229</v>
      </c>
      <c r="M8">
        <v>270730930.18054003</v>
      </c>
      <c r="N8">
        <v>270730930.18054003</v>
      </c>
    </row>
    <row r="9" spans="3:14" x14ac:dyDescent="0.25">
      <c r="C9">
        <v>2028</v>
      </c>
      <c r="D9">
        <v>7</v>
      </c>
      <c r="E9">
        <v>0.51661933384385872</v>
      </c>
      <c r="F9">
        <v>7.0552316644418855E-3</v>
      </c>
      <c r="G9">
        <v>8.3943624750946591E-2</v>
      </c>
      <c r="L9">
        <v>408434951.95249391</v>
      </c>
      <c r="M9">
        <v>293457065.79209</v>
      </c>
      <c r="N9">
        <v>293457065.79209</v>
      </c>
    </row>
    <row r="10" spans="3:14" x14ac:dyDescent="0.25">
      <c r="C10">
        <v>2029</v>
      </c>
      <c r="D10">
        <v>8</v>
      </c>
      <c r="E10">
        <v>0.5074058616752033</v>
      </c>
      <c r="F10">
        <v>-1.0904753069779227E-2</v>
      </c>
      <c r="G10">
        <v>8.3996773462267887E-2</v>
      </c>
      <c r="L10">
        <v>467600543.16580373</v>
      </c>
      <c r="M10">
        <v>318106512.46833003</v>
      </c>
      <c r="N10">
        <v>318106512.46833003</v>
      </c>
    </row>
    <row r="11" spans="3:14" x14ac:dyDescent="0.25">
      <c r="C11">
        <v>2030</v>
      </c>
      <c r="D11">
        <v>9</v>
      </c>
      <c r="E11">
        <v>0.49754952997379587</v>
      </c>
      <c r="F11">
        <v>-3.0117875294744967E-2</v>
      </c>
      <c r="G11">
        <v>8.2241054945973613E-2</v>
      </c>
      <c r="L11">
        <v>535593545.72165173</v>
      </c>
      <c r="M11">
        <v>344267927.63891</v>
      </c>
      <c r="N11">
        <v>344267927.63891</v>
      </c>
    </row>
    <row r="12" spans="3:14" x14ac:dyDescent="0.25">
      <c r="C12">
        <v>2031</v>
      </c>
      <c r="D12">
        <v>10</v>
      </c>
      <c r="E12">
        <v>0.48721894474965738</v>
      </c>
      <c r="F12">
        <v>-5.0255468324254648E-2</v>
      </c>
      <c r="G12">
        <v>8.0764351170037482E-2</v>
      </c>
      <c r="L12">
        <v>613879578.51331496</v>
      </c>
      <c r="M12">
        <v>372072503.44331998</v>
      </c>
      <c r="N12">
        <v>372072503.44331998</v>
      </c>
    </row>
    <row r="13" spans="3:14" x14ac:dyDescent="0.25">
      <c r="C13">
        <v>2032</v>
      </c>
      <c r="D13">
        <v>11</v>
      </c>
      <c r="E13">
        <v>0.47613225329817727</v>
      </c>
      <c r="F13">
        <v>-7.1866952635132098E-2</v>
      </c>
      <c r="G13">
        <v>7.856568634369171E-2</v>
      </c>
      <c r="L13">
        <v>703940250.09515309</v>
      </c>
      <c r="M13">
        <v>401304635.04596001</v>
      </c>
      <c r="N13">
        <v>401304635.04596001</v>
      </c>
    </row>
    <row r="14" spans="3:14" x14ac:dyDescent="0.25">
      <c r="C14">
        <v>2033</v>
      </c>
      <c r="D14">
        <v>12</v>
      </c>
      <c r="E14">
        <v>0.46333164972222302</v>
      </c>
      <c r="F14">
        <v>-9.6819396252976642E-2</v>
      </c>
      <c r="G14">
        <v>7.4008034762241312E-2</v>
      </c>
      <c r="L14">
        <v>806407162.58084953</v>
      </c>
      <c r="M14">
        <v>431004402.42668998</v>
      </c>
      <c r="N14">
        <v>431004402.42668998</v>
      </c>
    </row>
    <row r="15" spans="3:14" x14ac:dyDescent="0.25">
      <c r="C15">
        <v>2034</v>
      </c>
      <c r="D15">
        <v>13</v>
      </c>
      <c r="E15">
        <v>0.44392249772704789</v>
      </c>
      <c r="F15">
        <v>-0.13465400053207044</v>
      </c>
      <c r="G15">
        <v>5.7446374470482169E-2</v>
      </c>
      <c r="L15">
        <v>919007410.2123245</v>
      </c>
      <c r="M15">
        <v>455764042.72692001</v>
      </c>
      <c r="N15">
        <v>455764042.72692001</v>
      </c>
    </row>
    <row r="16" spans="3:14" x14ac:dyDescent="0.25">
      <c r="C16">
        <v>2035</v>
      </c>
      <c r="D16">
        <v>14</v>
      </c>
      <c r="E16">
        <v>0.42565288240360599</v>
      </c>
      <c r="F16">
        <v>-0.17026728576295125</v>
      </c>
      <c r="G16">
        <v>5.8258067380052361E-2</v>
      </c>
      <c r="L16">
        <v>1056332589.5161489</v>
      </c>
      <c r="M16">
        <v>482315975.03750998</v>
      </c>
      <c r="N16">
        <v>482315975.03750998</v>
      </c>
    </row>
    <row r="17" spans="3:14" x14ac:dyDescent="0.25">
      <c r="C17">
        <v>2036</v>
      </c>
      <c r="D17">
        <v>15</v>
      </c>
      <c r="E17">
        <v>0.40739082751757821</v>
      </c>
      <c r="F17">
        <v>-0.20586583329906782</v>
      </c>
      <c r="G17">
        <v>5.6328099108654148E-2</v>
      </c>
      <c r="L17">
        <v>1214150116.2029259</v>
      </c>
      <c r="M17">
        <v>509483917.08111</v>
      </c>
      <c r="N17">
        <v>509483917.08111</v>
      </c>
    </row>
    <row r="18" spans="3:14" x14ac:dyDescent="0.25">
      <c r="C18">
        <v>2037</v>
      </c>
      <c r="D18">
        <v>16</v>
      </c>
      <c r="E18">
        <v>0.389989590799518</v>
      </c>
      <c r="F18">
        <v>-0.23978637271049119</v>
      </c>
      <c r="G18">
        <v>5.6537542066444187E-2</v>
      </c>
      <c r="L18">
        <v>1396256741.3554537</v>
      </c>
      <c r="M18">
        <v>538288885.47526002</v>
      </c>
      <c r="N18">
        <v>538288885.47526002</v>
      </c>
    </row>
    <row r="19" spans="3:14" x14ac:dyDescent="0.25">
      <c r="C19">
        <v>2038</v>
      </c>
      <c r="D19">
        <v>17</v>
      </c>
      <c r="E19">
        <v>0.37265478069385244</v>
      </c>
      <c r="F19">
        <v>-0.27357742554804598</v>
      </c>
      <c r="G19">
        <v>5.4622047376104196E-2</v>
      </c>
      <c r="L19">
        <v>1605724799.6319504</v>
      </c>
      <c r="M19">
        <v>567691326.47972</v>
      </c>
      <c r="N19">
        <v>567691326.47972</v>
      </c>
    </row>
    <row r="20" spans="3:14" x14ac:dyDescent="0.25">
      <c r="C20">
        <v>2039</v>
      </c>
      <c r="D20">
        <v>18</v>
      </c>
      <c r="E20">
        <v>0.35493519837471565</v>
      </c>
      <c r="F20">
        <v>-0.30811852168671416</v>
      </c>
      <c r="G20">
        <v>5.1200448105980317E-2</v>
      </c>
      <c r="L20">
        <v>1846812209.5970948</v>
      </c>
      <c r="M20">
        <v>596757376.78136003</v>
      </c>
      <c r="N20">
        <v>596757376.78136003</v>
      </c>
    </row>
    <row r="21" spans="3:14" x14ac:dyDescent="0.25">
      <c r="C21">
        <v>2040</v>
      </c>
      <c r="D21">
        <v>19</v>
      </c>
      <c r="E21">
        <v>0.33651084367334205</v>
      </c>
      <c r="F21">
        <v>-0.34403344313188688</v>
      </c>
      <c r="G21">
        <v>4.6388982373103384E-2</v>
      </c>
      <c r="L21">
        <v>2125584211.7564738</v>
      </c>
      <c r="M21">
        <v>624440344.21388996</v>
      </c>
      <c r="N21">
        <v>624440344.21388996</v>
      </c>
    </row>
    <row r="22" spans="3:14" x14ac:dyDescent="0.25">
      <c r="C22">
        <v>2041</v>
      </c>
      <c r="D22">
        <v>20</v>
      </c>
      <c r="E22">
        <v>0.31736757936261478</v>
      </c>
      <c r="F22">
        <v>-0.38134974783116027</v>
      </c>
      <c r="G22">
        <v>4.0894372528279745E-2</v>
      </c>
      <c r="L22">
        <v>2448654228.673914</v>
      </c>
      <c r="M22">
        <v>649976440.27186</v>
      </c>
      <c r="N22">
        <v>649976440.27186</v>
      </c>
    </row>
    <row r="23" spans="3:14" x14ac:dyDescent="0.25">
      <c r="C23">
        <v>2042</v>
      </c>
      <c r="D23">
        <v>21</v>
      </c>
      <c r="E23">
        <v>0.2975257302731647</v>
      </c>
      <c r="F23">
        <v>-0.42002781623164775</v>
      </c>
      <c r="G23">
        <v>3.4677809681090153E-2</v>
      </c>
      <c r="L23">
        <v>2821118572.0562587</v>
      </c>
      <c r="M23">
        <v>672516199.56480002</v>
      </c>
      <c r="N23">
        <v>672516199.56480002</v>
      </c>
    </row>
    <row r="24" spans="3:14" x14ac:dyDescent="0.25">
      <c r="C24">
        <v>2043</v>
      </c>
      <c r="D24">
        <v>22</v>
      </c>
      <c r="E24">
        <v>0.27669456410685211</v>
      </c>
      <c r="F24">
        <v>-0.46063437795935258</v>
      </c>
      <c r="G24">
        <v>2.6406188639949459E-2</v>
      </c>
      <c r="L24">
        <v>3250863015.3332624</v>
      </c>
      <c r="M24">
        <v>690274789.19393003</v>
      </c>
      <c r="N24">
        <v>690274789.19393003</v>
      </c>
    </row>
    <row r="25" spans="3:14" x14ac:dyDescent="0.25">
      <c r="C25">
        <v>2044</v>
      </c>
      <c r="D25">
        <v>23</v>
      </c>
      <c r="E25">
        <v>0.25587819754944463</v>
      </c>
      <c r="F25">
        <v>-0.50121209054689153</v>
      </c>
      <c r="G25">
        <v>2.0647603717605552E-2</v>
      </c>
      <c r="L25">
        <v>3744202811.6287632</v>
      </c>
      <c r="M25">
        <v>704527309.49746001</v>
      </c>
      <c r="N25">
        <v>704527309.49746001</v>
      </c>
    </row>
    <row r="26" spans="3:14" x14ac:dyDescent="0.25">
      <c r="C26">
        <v>2045</v>
      </c>
      <c r="D26">
        <v>24</v>
      </c>
      <c r="E26">
        <v>0.235325638895585</v>
      </c>
      <c r="F26">
        <v>-0.54127555770841129</v>
      </c>
      <c r="G26">
        <v>1.5030584049968819E-2</v>
      </c>
      <c r="L26">
        <v>4312022214.6084242</v>
      </c>
      <c r="M26">
        <v>715116766.43835998</v>
      </c>
      <c r="N26">
        <v>715116766.43835998</v>
      </c>
    </row>
    <row r="27" spans="3:14" x14ac:dyDescent="0.25">
      <c r="C27">
        <v>2046</v>
      </c>
      <c r="D27">
        <v>25</v>
      </c>
      <c r="E27">
        <v>0.21527089930809434</v>
      </c>
      <c r="F27">
        <v>-0.58036861733314948</v>
      </c>
      <c r="G27">
        <v>9.6230178877971476E-3</v>
      </c>
      <c r="L27">
        <v>4965714748.3771105</v>
      </c>
      <c r="M27">
        <v>721998347.87365997</v>
      </c>
      <c r="N27">
        <v>721998347.87365997</v>
      </c>
    </row>
    <row r="28" spans="3:14" x14ac:dyDescent="0.25">
      <c r="C28">
        <v>2047</v>
      </c>
      <c r="D28">
        <v>26</v>
      </c>
      <c r="E28">
        <v>0.19578517092206155</v>
      </c>
      <c r="F28">
        <v>-0.61835249332931475</v>
      </c>
      <c r="G28">
        <v>3.7779101479292472E-3</v>
      </c>
      <c r="L28">
        <v>5718536599.7835855</v>
      </c>
      <c r="M28">
        <v>724725992.75888002</v>
      </c>
      <c r="N28">
        <v>724725992.75888002</v>
      </c>
    </row>
    <row r="29" spans="3:14" x14ac:dyDescent="0.25">
      <c r="C29">
        <v>2048</v>
      </c>
      <c r="D29">
        <v>27</v>
      </c>
      <c r="E29">
        <v>0.17734664315636128</v>
      </c>
      <c r="F29">
        <v>-0.65429504258019244</v>
      </c>
      <c r="G29">
        <v>-2.6167173193021928E-4</v>
      </c>
      <c r="L29">
        <v>6584364037.2611408</v>
      </c>
      <c r="M29">
        <v>724536352.45317996</v>
      </c>
      <c r="N29">
        <v>724536352.45317996</v>
      </c>
    </row>
    <row r="30" spans="3:14" x14ac:dyDescent="0.25">
      <c r="C30">
        <v>2049</v>
      </c>
      <c r="D30">
        <v>28</v>
      </c>
      <c r="E30">
        <v>0.15992184264473072</v>
      </c>
      <c r="F30">
        <v>-0.68826151531241575</v>
      </c>
      <c r="G30">
        <v>-4.7596454882128788E-3</v>
      </c>
      <c r="L30">
        <v>7581723160.9775667</v>
      </c>
      <c r="M30">
        <v>721087816.27217996</v>
      </c>
      <c r="N30">
        <v>721087816.27217996</v>
      </c>
    </row>
    <row r="31" spans="3:14" x14ac:dyDescent="0.25">
      <c r="C31">
        <v>2050</v>
      </c>
      <c r="D31">
        <v>29</v>
      </c>
      <c r="E31">
        <v>0.14377904118110935</v>
      </c>
      <c r="F31">
        <v>-0.71972896455924107</v>
      </c>
      <c r="G31">
        <v>-7.7274836619298836E-3</v>
      </c>
      <c r="L31">
        <v>8729542720.1661606</v>
      </c>
      <c r="M31">
        <v>715515621.95311999</v>
      </c>
      <c r="N31">
        <v>715515621.95311999</v>
      </c>
    </row>
    <row r="32" spans="3:14" x14ac:dyDescent="0.25">
      <c r="C32">
        <v>2051</v>
      </c>
      <c r="D32">
        <v>30</v>
      </c>
      <c r="E32">
        <v>0.12894320118849056</v>
      </c>
      <c r="F32">
        <v>-0.74864873062672399</v>
      </c>
      <c r="G32">
        <v>-1.0203236361677035E-2</v>
      </c>
      <c r="L32">
        <v>10051347941.978609</v>
      </c>
      <c r="M32">
        <v>708215046.94185996</v>
      </c>
      <c r="N32">
        <v>708215046.94185996</v>
      </c>
    </row>
    <row r="33" spans="3:14" x14ac:dyDescent="0.25">
      <c r="C33">
        <v>2052</v>
      </c>
      <c r="D33">
        <v>31</v>
      </c>
      <c r="E33">
        <v>0.1152455667639784</v>
      </c>
      <c r="F33">
        <v>-0.77534977238990566</v>
      </c>
      <c r="G33">
        <v>-1.3563929022039711E-2</v>
      </c>
      <c r="L33">
        <v>11574421074.437431</v>
      </c>
      <c r="M33">
        <v>698608868.31280005</v>
      </c>
      <c r="N33">
        <v>698608868.31280005</v>
      </c>
    </row>
    <row r="34" spans="3:14" x14ac:dyDescent="0.25">
      <c r="C34">
        <v>2053</v>
      </c>
      <c r="D34">
        <v>32</v>
      </c>
      <c r="E34">
        <v>0.10266192750060613</v>
      </c>
      <c r="F34">
        <v>-0.79987928362454941</v>
      </c>
      <c r="G34">
        <v>-1.6830606005613213E-2</v>
      </c>
      <c r="L34">
        <v>13328691571.726723</v>
      </c>
      <c r="M34">
        <v>686850857.69819999</v>
      </c>
      <c r="N34">
        <v>686850857.69819999</v>
      </c>
    </row>
    <row r="35" spans="3:14" x14ac:dyDescent="0.25">
      <c r="C35">
        <v>2054</v>
      </c>
      <c r="D35">
        <v>33</v>
      </c>
      <c r="E35">
        <v>9.1201387956034899E-2</v>
      </c>
      <c r="F35">
        <v>-0.82221951665490267</v>
      </c>
      <c r="G35">
        <v>-1.9527994094437819E-2</v>
      </c>
      <c r="L35">
        <v>15349260431.334101</v>
      </c>
      <c r="M35">
        <v>673438038.20530999</v>
      </c>
      <c r="N35">
        <v>673438038.20530999</v>
      </c>
    </row>
    <row r="36" spans="3:14" x14ac:dyDescent="0.25">
      <c r="C36">
        <v>2055</v>
      </c>
      <c r="D36">
        <v>34</v>
      </c>
      <c r="E36">
        <v>8.095219115675327E-2</v>
      </c>
      <c r="F36">
        <v>-0.84219845778410662</v>
      </c>
      <c r="G36">
        <v>-2.0351392933408402E-2</v>
      </c>
      <c r="L36">
        <v>17676040752.3871</v>
      </c>
      <c r="M36">
        <v>659732636.07349002</v>
      </c>
      <c r="N36">
        <v>659732636.07349002</v>
      </c>
    </row>
    <row r="37" spans="3:14" x14ac:dyDescent="0.25">
      <c r="C37">
        <v>2056</v>
      </c>
      <c r="D37">
        <v>35</v>
      </c>
      <c r="E37">
        <v>7.1763659172317446E-2</v>
      </c>
      <c r="F37">
        <v>-0.86010982617481979</v>
      </c>
      <c r="G37">
        <v>-2.1593946377685472E-2</v>
      </c>
      <c r="L37">
        <v>20356967959.374741</v>
      </c>
      <c r="M37">
        <v>645486404.90651</v>
      </c>
      <c r="N37">
        <v>645486404.90651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Anexo 1 - Desp. Pessoal </vt:lpstr>
      <vt:lpstr>01- Histórico</vt:lpstr>
      <vt:lpstr>02 - Projeções</vt:lpstr>
      <vt:lpstr>03 - Indicadores </vt:lpstr>
      <vt:lpstr>Planilha1</vt:lpstr>
      <vt:lpstr>'01- Histórico'!Area_de_impressao</vt:lpstr>
      <vt:lpstr>'02 - Projeções'!Area_de_impressao</vt:lpstr>
      <vt:lpstr>'01- Histórico'!Titulos_de_impressao</vt:lpstr>
      <vt:lpstr>'02 - Projeções'!Titulos_de_impressao</vt:lpstr>
    </vt:vector>
  </TitlesOfParts>
  <Company>Ministério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creator>GEINC/CCONT/STN</dc:creator>
  <cp:lastModifiedBy>luiz augusto tavares</cp:lastModifiedBy>
  <cp:lastPrinted>2018-03-20T16:59:30Z</cp:lastPrinted>
  <dcterms:created xsi:type="dcterms:W3CDTF">2001-09-06T15:18:59Z</dcterms:created>
  <dcterms:modified xsi:type="dcterms:W3CDTF">2023-10-18T22:22:01Z</dcterms:modified>
</cp:coreProperties>
</file>