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ldimara\RGPC 02.2020\"/>
    </mc:Choice>
  </mc:AlternateContent>
  <bookViews>
    <workbookView xWindow="0" yWindow="0" windowWidth="10215" windowHeight="8910" firstSheet="35" activeTab="37"/>
  </bookViews>
  <sheets>
    <sheet name="Índice" sheetId="39" r:id="rId1"/>
    <sheet name="1.1 Quantidade de EFPC EAPC" sheetId="1" r:id="rId2"/>
    <sheet name="1.2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3.1 Patrimônio" sheetId="13" r:id="rId16"/>
    <sheet name="3.2 Patrimônio EFPC patrocínio" sheetId="14" r:id="rId17"/>
    <sheet name="3.3 Ativos por modalidade" sheetId="43" r:id="rId18"/>
    <sheet name="3.4 Provisões EAPC produto" sheetId="15" r:id="rId19"/>
    <sheet name="4.1 Resultado EFPC" sheetId="16" r:id="rId20"/>
    <sheet name="4.2 Captação Líquida EAPC" sheetId="17" r:id="rId21"/>
    <sheet name="4.3 Resgate Total EAPC" sheetId="19" r:id="rId22"/>
    <sheet name="5.1 Contribuições Recebidas" sheetId="20" r:id="rId23"/>
    <sheet name="5.2 Fluxo Mensal" sheetId="23" r:id="rId24"/>
    <sheet name="5.3 Contribuições EFPC Plano" sheetId="24" r:id="rId25"/>
    <sheet name="5.4 Fluxo Mensal Plano" sheetId="25" r:id="rId26"/>
    <sheet name="5.5 Contribuições EAPC Produto" sheetId="26" r:id="rId27"/>
    <sheet name="5.6 Fluxo Mensal EAPC Produto" sheetId="27" r:id="rId28"/>
    <sheet name="6.1 Benefícios Planos Produtos" sheetId="33" r:id="rId29"/>
    <sheet name="6.2 Fluxo Mensal Benefícios" sheetId="29" r:id="rId30"/>
    <sheet name="6.3 Benefícios EFPC por Plano" sheetId="30" r:id="rId31"/>
    <sheet name="6.4 Fluxo Mensal BenefíciosEFPC" sheetId="31" r:id="rId32"/>
    <sheet name="6.5 Benefícios EAPC por Produto" sheetId="32" r:id="rId33"/>
    <sheet name="6.6 Fluxo Mensal EAPC Produto" sheetId="34" r:id="rId34"/>
    <sheet name="7.1 Investimento EFPC EAPC" sheetId="35" r:id="rId35"/>
    <sheet name="7.2  Investimento EAPC" sheetId="36" r:id="rId36"/>
    <sheet name="7.3  Investimento EFPC" sheetId="37" r:id="rId37"/>
    <sheet name="9.2 Evolução Entes Federativos" sheetId="42" r:id="rId3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3" l="1"/>
  <c r="D6" i="42" l="1"/>
  <c r="C24" i="37"/>
  <c r="X9" i="25"/>
  <c r="W9" i="25"/>
  <c r="M9" i="17"/>
  <c r="M9" i="15" l="1"/>
  <c r="M9" i="43"/>
  <c r="K23" i="11" l="1"/>
  <c r="K18" i="11"/>
  <c r="K13" i="11"/>
  <c r="L23" i="9" l="1"/>
  <c r="L18" i="9"/>
  <c r="L13" i="9"/>
  <c r="K19" i="8"/>
  <c r="K14" i="8"/>
  <c r="K9" i="8"/>
  <c r="K9" i="7"/>
  <c r="L19" i="6"/>
  <c r="L9" i="6"/>
  <c r="L9" i="4"/>
  <c r="K9" i="4" l="1"/>
  <c r="M8" i="3"/>
  <c r="M6" i="1"/>
  <c r="M12" i="1"/>
  <c r="L9" i="16" l="1"/>
  <c r="L9" i="15" l="1"/>
  <c r="L9" i="43"/>
  <c r="L14" i="6"/>
  <c r="L9" i="5"/>
  <c r="L8" i="3"/>
  <c r="L12" i="1"/>
  <c r="L6" i="1"/>
  <c r="C8" i="13" l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<sst xmlns="http://schemas.openxmlformats.org/spreadsheetml/2006/main" count="536" uniqueCount="235">
  <si>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</si>
  <si>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</si>
  <si>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</si>
  <si>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</si>
  <si>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</si>
  <si>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</si>
  <si>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</si>
  <si>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</si>
  <si>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</si>
  <si>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</si>
  <si>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</si>
  <si>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</si>
  <si>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</si>
  <si>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</si>
  <si>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</si>
  <si>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</si>
  <si>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</si>
  <si>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</si>
  <si>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</si>
  <si>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</si>
  <si>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</si>
  <si>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</si>
  <si>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</si>
  <si>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</si>
  <si>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</si>
  <si>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</si>
  <si>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</si>
  <si>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</si>
  <si>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</si>
  <si>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</si>
  <si>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</si>
  <si>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</si>
  <si>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</si>
  <si>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</si>
  <si>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</si>
  <si>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</si>
  <si>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</si>
  <si>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</si>
  <si>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</si>
  <si>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</si>
  <si>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</si>
  <si>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</si>
  <si>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</si>
  <si>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</si>
  <si>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</si>
  <si>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</si>
  <si>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</si>
  <si>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</si>
  <si>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</si>
  <si>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</si>
  <si>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</si>
  <si>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</si>
  <si>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</si>
  <si>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</si>
  <si>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</si>
  <si>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</si>
  <si>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</si>
  <si>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</si>
  <si>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</si>
  <si>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</si>
  <si>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</si>
  <si>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</si>
  <si>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</si>
  <si>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</si>
  <si>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</si>
  <si>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</si>
  <si>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</si>
  <si>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</si>
  <si>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</si>
  <si>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</si>
  <si>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</si>
  <si>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</si>
  <si>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</si>
  <si>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</si>
  <si>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</si>
  <si>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</si>
  <si>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</si>
  <si>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</si>
  <si>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</si>
  <si>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</si>
  <si>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</si>
  <si>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</si>
  <si>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</si>
  <si>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</si>
  <si>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</si>
  <si>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</si>
  <si>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</si>
  <si>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</si>
  <si>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</si>
  <si>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</si>
  <si>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</si>
  <si>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</si>
  <si>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</si>
  <si>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</si>
  <si>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</si>
  <si>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</si>
  <si>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</si>
  <si>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</si>
  <si>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</si>
  <si>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</si>
  <si>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</si>
  <si>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</si>
  <si>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</si>
  <si>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</si>
  <si>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</si>
  <si>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</si>
  <si>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</si>
  <si>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</si>
  <si>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</si>
  <si>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</si>
  <si>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</si>
  <si>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</si>
  <si>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</si>
  <si>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</si>
  <si>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</si>
  <si>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</si>
  <si>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</si>
  <si>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</si>
  <si>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</si>
  <si>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</si>
  <si>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</si>
  <si>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</si>
  <si>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</si>
  <si>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</si>
  <si>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</si>
  <si>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</si>
  <si>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</si>
  <si>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</si>
  <si>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</si>
  <si>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</si>
  <si>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</si>
  <si>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</si>
  <si>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</si>
  <si>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</si>
  <si>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</si>
  <si>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</si>
  <si>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</si>
  <si>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</si>
  <si>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</si>
  <si>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</si>
  <si>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</si>
  <si>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</si>
  <si>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</si>
  <si>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</si>
  <si>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</si>
  <si>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</si>
  <si>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</si>
  <si>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</si>
  <si>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</si>
  <si>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</si>
  <si>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</si>
  <si>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</si>
  <si>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</si>
  <si>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>RELATÓRIO GERENCIAL DE 
PREVIDÊNCIA COMPLEMENTAR JUNHO/2019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</si>
  <si>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</si>
  <si>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</si>
  <si>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</si>
  <si>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</si>
  <si>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</si>
  <si>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</si>
  <si>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</si>
  <si>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</si>
  <si>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</si>
  <si>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</si>
  <si>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</si>
  <si>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</si>
  <si>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</si>
  <si>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</si>
  <si>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</si>
  <si>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</si>
  <si>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</si>
  <si>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</si>
  <si>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</si>
  <si>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</si>
  <si>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</si>
  <si>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</si>
  <si>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</si>
  <si>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2019**</t>
  </si>
  <si>
    <t>* para as EFPC os dados em 2019 se referem a dez/19</t>
  </si>
  <si>
    <t>* os dados se referem a dez/19</t>
  </si>
  <si>
    <t>** os dados se referem a dez/19</t>
  </si>
  <si>
    <t>Fonte: PREVIC Elaboração: COINF/CGEAC/SURPC (extração: 16/03/2020)</t>
  </si>
  <si>
    <t>Fonte: SUSEP Elaboração: COINF/CGEAC/SURPC (extração: 16/03/2020)</t>
  </si>
  <si>
    <t>7.3  INVESTIMENTOS EFPC - em R$ bilhões</t>
  </si>
  <si>
    <t>7.2  INVESTIMENTOS EAPC - em R$ bilhões</t>
  </si>
  <si>
    <t>7.1  INVESTIMENTO TOTAL EAPC/EFPC: POR SEGMENTO DE APLICAÇÃO - em R$ bilhões</t>
  </si>
  <si>
    <t>6.6 FLUXO MENSAL DE BENEFÍCIOS PAGOS EAPC: POR PRODUTO - em R$</t>
  </si>
  <si>
    <t>6.5 BENEFÍCIOS PAGOS EAPC: POR PRODUTO - em R$</t>
  </si>
  <si>
    <t>6.4 FLUXO MENSAL DE BENEFÍCIOS PAGOS EFPC: POR MODALIDADE DE PLANO - em R$</t>
  </si>
  <si>
    <t>6.3 BENEFÍCIOS PAGOS EFPC: POR MODALIDADE DE PLANO - em R$</t>
  </si>
  <si>
    <t>6.2 FLUXO MENSAL DE BENEFÍCIOS PAGOS PELOS PLANOS/PRODUTOS - em R$</t>
  </si>
  <si>
    <t>6.1 BENEFÍCIOS PAGOS PELOS PLANOS/PRODUTOS - em R$</t>
  </si>
  <si>
    <t>5.6 FLUXO MENSAL DE CONTRIBUIÇÕES RECEBIDAS EAPC POR PRODUTO - em R$</t>
  </si>
  <si>
    <t>5.5 CONTRIBUIÇÕES RECEBIDAS EAPC: POR PRODUTO - em R$</t>
  </si>
  <si>
    <t>5.4 FLUXO MENSAL DE CONTRIBUIÇÕES RECEBIDAS EFPC: POR MODALIDADE DE PLANO - em R$</t>
  </si>
  <si>
    <t>5.3 CONTRIBUIÇÕES RECEBIDAS EFPC: POR MODALIDADE DE PLANO - em R$</t>
  </si>
  <si>
    <t>5.2 FLUXO MENSAL DE CONTRIBUIÇÕES RECEBIDAS PELOS PLANOS/PRODUTOS - em R$</t>
  </si>
  <si>
    <t xml:space="preserve">5.1 CONTRIBUIÇÕES RECEBIDAS PELOS PLANOS/PRODUTOS DE PREVIDÊNCIA - em R$ </t>
  </si>
  <si>
    <t xml:space="preserve">4.2 CAPTAÇÃO LÍQUIDA TOTAL DOS PRODUTOS DE PREVIDENCIA DAS EAPC  - em R$ </t>
  </si>
  <si>
    <t xml:space="preserve">4.1 RESULTADO FINANCEIRO DOS PLANOS DE BENEFÍCIOS DAS EFPC  - em R$ </t>
  </si>
  <si>
    <t xml:space="preserve">3.4 PROVISÕES TÉCNICAS EAPC POR PRODUTO  - em R$ </t>
  </si>
  <si>
    <t xml:space="preserve">3.3 ATIVO DOS PLANOS DE BENEFÍCIOS EFPC POR MODALIDADE  - em R$ </t>
  </si>
  <si>
    <t xml:space="preserve">3.2 PATRIMÔNIO DAS EFPC POR PATROCÍNIO  - em R$ </t>
  </si>
  <si>
    <t xml:space="preserve">3.1 PATRIMÔNIO DAS EAPC/EFPC   - em R$ </t>
  </si>
  <si>
    <t>Fontes: PREVIC/SUSEP    Elaboração: COINF/CGEAC/SURPC (extração: 17/06/2020)</t>
  </si>
  <si>
    <t>*para as EAPC os dados em 2018 e 2019 se referem a dezembro/2018 (última informação disponibilizada pela UFRJ)</t>
  </si>
  <si>
    <t>Fontes: PREVIC/SUSEP    Elaboração: COINF/CGEAC/SURPC (data da extração: 17/06/2020)</t>
  </si>
  <si>
    <t>Nota: 1. Última informação disponível dez/2018; 2. considera apenas os planos individuais.</t>
  </si>
  <si>
    <t>Nota: última informação disponível dez/19.</t>
  </si>
  <si>
    <t>Nota: última informação disponível dez/18</t>
  </si>
  <si>
    <t xml:space="preserve">Fontes: PREVIC/SUSEP Elaboração: COINF/CGEAC/SURPC (extração: 17/06/2020) </t>
  </si>
  <si>
    <t xml:space="preserve">Fonte: PREVIC     Elaboração: COINF/CGEAC/SURPC  (extração: 17/06/2020)
</t>
  </si>
  <si>
    <t>Fonte: PREVIC Elaboração: COINF/CGEAC/SURPC (extração: 17/06/2020)</t>
  </si>
  <si>
    <t>Fonte: SUSEP Elaboração: COINF/CGEAC/SURPC (extração: 17/06/2020).</t>
  </si>
  <si>
    <t xml:space="preserve">Fonte: PREVIC Elaboração: COINF/CGEAC/SURPC (extração: 17/06/2020) </t>
  </si>
  <si>
    <t xml:space="preserve">Fonte: SUSEP Elaboração: COINF/CGEAC/SURPC (extração: 17/06/2020) </t>
  </si>
  <si>
    <t xml:space="preserve">4.3 TOTAL DE RESGATE NOS PRODUTOS DE PREVIDÊNCIA DAS EAPC  - em R$ </t>
  </si>
  <si>
    <t>Fev/2020*</t>
  </si>
  <si>
    <t>Fontes: PREVIC/SUSEP Elaboração: COINF/CGEAC/SURPC (extração: 17/06/2020) * acumulado nos últimos 12 meses</t>
  </si>
  <si>
    <t>Fontes: PREVIC/SUSEP Elaboração: COINF/CGEAC/SURPC (extração: 17/06/2020)</t>
  </si>
  <si>
    <t>Fonte: PREVIC Elaboração: COINF/CGEAC/SURPC (extração: 17/06/2020) * acumulado nos últimos 12 meses</t>
  </si>
  <si>
    <t>Fonte: SUSEP Elaboração: COINF/CGEAC/SURPC (extração: 17/06/2020) * acumulado nos últimos 12 meses</t>
  </si>
  <si>
    <t>Fonte: SUSEP Elaboração: COINF/CGEAC/SURPC (extração: 17/06/2020)</t>
  </si>
  <si>
    <t>Fontes: SUSEP/PREVIC Elaboração: COINF/CGEAC/SURPC (extração: 17/06/2020) * acumulado nos últimos 12 meses</t>
  </si>
  <si>
    <t>Fontes: SUSEP/PREVIC Elaboração: COINF/CGEAC/SURPC (extração: 17/06/2020)</t>
  </si>
  <si>
    <t>obs: houve alteração na forma de apresentação dessas informações a partir do 1º bimestre 2020.</t>
  </si>
  <si>
    <t>Renda Fixa*</t>
  </si>
  <si>
    <t>*Do total de investimentos em Renda Fixa nas EAPC 79% são em títulos públicos.</t>
  </si>
  <si>
    <t>*Do total de investimentos em Renda Fixa nas EFPC 31% são em títulos públicos em carteira própria.</t>
  </si>
  <si>
    <t>Fonte: Previc (Data de extração - 10/06/2020)</t>
  </si>
  <si>
    <t>População: última informação disponível - dezembro/19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</si>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</sst>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0" fontId="20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5" fillId="2" borderId="0" xfId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6" fontId="16" fillId="2" borderId="0" xfId="2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3" fontId="8" fillId="2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4" fillId="0" borderId="0" xfId="0" applyFont="1" applyFill="1" applyBorder="1"/>
    <xf numFmtId="43" fontId="16" fillId="0" borderId="0" xfId="1" applyNumberFormat="1" applyFont="1" applyFill="1" applyBorder="1"/>
    <xf numFmtId="43" fontId="16" fillId="0" borderId="0" xfId="0" applyNumberFormat="1" applyFont="1" applyFill="1" applyBorder="1"/>
    <xf numFmtId="43" fontId="3" fillId="2" borderId="0" xfId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topLeftCell="A34" workbookViewId="0">
      <selection activeCell="B54" sqref="B54"/>
    </sheetView>
  </sheetViews>
  <sheetFormatPr defaultRowHeight="15" x14ac:dyDescent="0.25"/>
  <cols>
    <col min="2" max="2" width="126.7109375" customWidth="1"/>
  </cols>
  <sheetData>
    <row r="1" spans="1:14" ht="18.75" x14ac:dyDescent="0.3">
      <c r="A1" s="77"/>
      <c r="B1" s="73"/>
      <c r="C1" s="7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8.5" x14ac:dyDescent="0.45">
      <c r="A2" s="77"/>
      <c r="B2" s="81" t="s">
        <v>153</v>
      </c>
      <c r="C2" s="7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.75" x14ac:dyDescent="0.3">
      <c r="A3" s="77"/>
      <c r="B3" s="73"/>
      <c r="C3" s="77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1" x14ac:dyDescent="0.35">
      <c r="A4" s="77"/>
      <c r="B4" s="80" t="s">
        <v>152</v>
      </c>
      <c r="C4" s="7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.75" x14ac:dyDescent="0.3">
      <c r="A5" s="77"/>
      <c r="B5" s="73"/>
      <c r="C5" s="77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.75" x14ac:dyDescent="0.3">
      <c r="A6" s="77"/>
      <c r="B6" s="73" t="s">
        <v>10</v>
      </c>
      <c r="C6" s="77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77"/>
      <c r="B7" s="78" t="s">
        <v>15</v>
      </c>
      <c r="C7" s="7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77"/>
      <c r="B8" s="78" t="s">
        <v>18</v>
      </c>
      <c r="C8" s="77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77"/>
      <c r="B9" s="78" t="s">
        <v>21</v>
      </c>
      <c r="C9" s="7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8.75" x14ac:dyDescent="0.3">
      <c r="A10" s="77"/>
      <c r="B10" s="73" t="s">
        <v>23</v>
      </c>
      <c r="C10" s="7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77"/>
      <c r="B11" s="78" t="s">
        <v>100</v>
      </c>
      <c r="C11" s="7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77"/>
      <c r="B12" s="78" t="s">
        <v>143</v>
      </c>
      <c r="C12" s="7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77"/>
      <c r="B13" s="79" t="s">
        <v>101</v>
      </c>
      <c r="C13" s="7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77"/>
      <c r="B14" s="78" t="s">
        <v>102</v>
      </c>
      <c r="C14" s="7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77"/>
      <c r="B15" s="79" t="s">
        <v>144</v>
      </c>
      <c r="C15" s="7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77"/>
      <c r="B16" s="78" t="s">
        <v>145</v>
      </c>
      <c r="C16" s="7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77"/>
      <c r="B17" s="78" t="s">
        <v>146</v>
      </c>
      <c r="C17" s="77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77"/>
      <c r="B18" s="78" t="s">
        <v>103</v>
      </c>
      <c r="C18" s="7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77"/>
      <c r="B19" s="78" t="s">
        <v>105</v>
      </c>
      <c r="C19" s="77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77"/>
      <c r="B20" s="78" t="s">
        <v>104</v>
      </c>
      <c r="C20" s="77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8.75" x14ac:dyDescent="0.3">
      <c r="A21" s="77"/>
      <c r="B21" s="73" t="s">
        <v>73</v>
      </c>
      <c r="C21" s="77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77"/>
      <c r="B22" s="79" t="s">
        <v>75</v>
      </c>
      <c r="C22" s="7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A23" s="77"/>
      <c r="B23" s="78" t="s">
        <v>80</v>
      </c>
      <c r="C23" s="77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77"/>
      <c r="B24" s="78" t="s">
        <v>163</v>
      </c>
      <c r="C24" s="7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77"/>
      <c r="B25" s="78" t="s">
        <v>165</v>
      </c>
      <c r="C25" s="7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18.75" x14ac:dyDescent="0.3">
      <c r="A26" s="77"/>
      <c r="B26" s="73" t="s">
        <v>95</v>
      </c>
      <c r="C26" s="77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77"/>
      <c r="B27" s="78" t="s">
        <v>89</v>
      </c>
      <c r="C27" s="77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77"/>
      <c r="B28" s="78" t="s">
        <v>91</v>
      </c>
      <c r="C28" s="77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77"/>
      <c r="B29" s="78" t="s">
        <v>93</v>
      </c>
      <c r="C29" s="77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8.75" x14ac:dyDescent="0.3">
      <c r="A30" s="77"/>
      <c r="B30" s="73" t="s">
        <v>96</v>
      </c>
      <c r="C30" s="77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77"/>
      <c r="B31" s="78" t="s">
        <v>107</v>
      </c>
      <c r="C31" s="77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5">
      <c r="A32" s="77"/>
      <c r="B32" s="78" t="s">
        <v>108</v>
      </c>
      <c r="C32" s="77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77"/>
      <c r="B33" s="78" t="s">
        <v>110</v>
      </c>
      <c r="C33" s="77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5">
      <c r="A34" s="77"/>
      <c r="B34" s="78" t="s">
        <v>112</v>
      </c>
      <c r="C34" s="77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77"/>
      <c r="B35" s="78" t="s">
        <v>113</v>
      </c>
      <c r="C35" s="77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77"/>
      <c r="B36" s="78" t="s">
        <v>116</v>
      </c>
      <c r="C36" s="7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8.75" x14ac:dyDescent="0.3">
      <c r="A37" s="77"/>
      <c r="B37" s="73" t="s">
        <v>117</v>
      </c>
      <c r="C37" s="77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25">
      <c r="A38" s="77"/>
      <c r="B38" s="78" t="s">
        <v>118</v>
      </c>
      <c r="C38" s="77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77"/>
      <c r="B39" s="78" t="s">
        <v>147</v>
      </c>
      <c r="C39" s="77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77"/>
      <c r="B40" s="78" t="s">
        <v>122</v>
      </c>
      <c r="C40" s="7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77"/>
      <c r="B41" s="78" t="s">
        <v>124</v>
      </c>
      <c r="C41" s="77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25">
      <c r="A42" s="77"/>
      <c r="B42" s="78" t="s">
        <v>126</v>
      </c>
      <c r="C42" s="7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77"/>
      <c r="B43" s="78" t="s">
        <v>127</v>
      </c>
      <c r="C43" s="7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.75" x14ac:dyDescent="0.3">
      <c r="A44" s="77"/>
      <c r="B44" s="73" t="s">
        <v>138</v>
      </c>
      <c r="C44" s="7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77"/>
      <c r="B45" s="78" t="s">
        <v>139</v>
      </c>
      <c r="C45" s="77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x14ac:dyDescent="0.25">
      <c r="A46" s="77"/>
      <c r="B46" s="78" t="s">
        <v>140</v>
      </c>
      <c r="C46" s="77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77"/>
      <c r="B47" s="78" t="s">
        <v>141</v>
      </c>
      <c r="C47" s="77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18.75" x14ac:dyDescent="0.3">
      <c r="A48" s="77"/>
      <c r="B48" s="73" t="s">
        <v>231</v>
      </c>
      <c r="C48" s="77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25">
      <c r="A49" s="77"/>
      <c r="B49" s="78" t="s">
        <v>234</v>
      </c>
      <c r="C49" s="77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x14ac:dyDescent="0.25">
      <c r="A50" s="12"/>
      <c r="B50" s="77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25">
      <c r="A62" s="12"/>
      <c r="B62" s="12"/>
    </row>
    <row r="63" spans="1:14" x14ac:dyDescent="0.25">
      <c r="B63" s="12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2" location="'3.1 Patrimônio'!A1" display="3.1 PATRIMÔNIO DAS EAPC/EFPC"/>
    <hyperlink ref="B23" location="'3.2 Patrimônio EFPC patrocínio'!A1" display="3.2 PATRIMÔNIO DAS EFPC POR PATROCÍNIO"/>
    <hyperlink ref="B25" location="'3.4 Provisões EAPC produto'!A1" display="3.4 PROVISÕES TÉCNICAS EAPC POR PRODUTO"/>
    <hyperlink ref="B27" location="'4.1 Resultado EFPC'!A1" display="4.1 RESULTADO FINANCEIRO DOS PLANOS DE BENEFÍCIOS DAS EFPC"/>
    <hyperlink ref="B28" location="'4.2 Captação Líquida EAPC'!A1" display="4.2 CAPTAÇÃO LÍQUIDA TOTAL DOS PRODUTOS DE PREVIDENCIA DAS EAPC"/>
    <hyperlink ref="B29" location="'4.3 Resgate Total EAPC'!A1" display="4.3 RESGATE TOTAL NOS PRODUTOS DE PREVIDENCIA DAS EAPC"/>
    <hyperlink ref="B31" location="'5.1 Contribuições Recebidas'!A1" display="5.1 CONTRIBUIÇÕES RECEBIDAS PELOS PLANOS/PRODUTOS DE PREVIDÊNICA "/>
    <hyperlink ref="B32" location="'5.2 Fluxo Mensal'!A1" display="5.2 FLUXO MENSAL DE CONTRIBUIÇÕES RECEBIDAS PELOS PLANOS/PRODUTOS"/>
    <hyperlink ref="B33" location="'5.3 Contribuições EFPC Plano'!A1" display="5.3 CONTRIBUIÇÕES RECEBIDAS EFPC: POR MODALIDADE DE PLANO"/>
    <hyperlink ref="B34" location="'5.4 Fluxo Mensal Plano'!A1" display="5.4 FLUXO MENSAL DE CONTRIBUIÇÕES RECEBIDAS EFPC: POR MODALIDADE DE PLANO"/>
    <hyperlink ref="B35" location="'5.5 Contribuições EAPC Produto'!A1" display="5.5 CONTRIBUIÇÕES RECEBIDAS EAPC: POR PRODUTO"/>
    <hyperlink ref="B36" location="'5.6 Fluxo Mensal EAPC Produto'!A1" display="5.6 FLUXO MENSAL DE CONTRIBUIÇÕES RECEBIDAS EAPC POR PRODUTO"/>
    <hyperlink ref="B38" location="'6.1 Benefícios Planos Produtos'!A1" display="6.1 BENEFÍCIOS PAGOS PELOS PLANOS/PRODUTOS"/>
    <hyperlink ref="B39" location="'6.2 Fluxo Mensal Benefícios'!A1" display="6.2 FLUXO MENSAL DE BENEFÍCIOS PAGOS PELOS PLANOS/PRODUTOS"/>
    <hyperlink ref="B40" location="'6.3 Benefícios EFPC por Plano'!A1" display="6.3 BENEFÍCIOS PAGOS EFPC: POR MODALIDADE DE PLANO"/>
    <hyperlink ref="B41" location="'6.4 Fluxo Mensal BenefíciosEFPC'!A1" display="6.4 FLUXO MENSAL DE BENEFÍCIOS PAGOS EFPC: POR MODALIDADE DE PLANO"/>
    <hyperlink ref="B42" location="'6.5 Benefícios EAPC por Produto'!A1" display="6.5 BENEFÍCIOS PAGOS EAPC: POR PRODUTO"/>
    <hyperlink ref="B43" location="'6.6 Fluxo Mensal EAPC Produto'!A1" display="6.6 FLUXO MENSAL DE BENEFÍCIOS PAGOS EAPC: POR PRODUTO"/>
    <hyperlink ref="B45" location="'7.1 Investimento EFPC EAPC'!A1" display="7.1  INVESTIMENTO TOTAL EAPC/EFPC: POR SEGMENTO DE APLICAÇÃO"/>
    <hyperlink ref="B46" location="'7.2  Investimento EAPC'!A1" display="7.2  INVESTIMENTOS EAPC"/>
    <hyperlink ref="B47" location="'7.3  Investimento EFPC'!A1" display="7.3  INVESTIMENTOS EFPC"/>
    <hyperlink ref="B49" location="'9.2 Evolução Entes Federativos'!A1" display="9.2 EVOLUÇÃO DA PREVIDÊNCIA COMPLEMENTAR DO SERVIDOR PÚBLICO NOS ESTADOS, DF E MUNICÍPIOS"/>
    <hyperlink ref="B24" location="'3.3 Ativos por modalidade'!A1" display="3.3 ATIVO DOS PLANOS DE BENEFÍCIOS EFPC POR MODALIDAD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workbookViewId="0">
      <selection activeCell="N16" sqref="N16"/>
    </sheetView>
  </sheetViews>
  <sheetFormatPr defaultRowHeight="15" x14ac:dyDescent="0.25"/>
  <cols>
    <col min="2" max="2" width="38.140625" customWidth="1"/>
    <col min="3" max="7" width="9.140625" customWidth="1"/>
  </cols>
  <sheetData>
    <row r="1" spans="1:14" x14ac:dyDescent="0.25">
      <c r="A1" s="69" t="s">
        <v>142</v>
      </c>
    </row>
    <row r="2" spans="1:14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75" x14ac:dyDescent="0.25">
      <c r="B4" s="17" t="s">
        <v>145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B5" s="24" t="s">
        <v>46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4" x14ac:dyDescent="0.25">
      <c r="B6" s="27" t="s">
        <v>44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31">
        <v>0.63486490590617406</v>
      </c>
      <c r="I6" s="31">
        <v>0.63624241011529803</v>
      </c>
      <c r="J6" s="31">
        <v>0.63221141481265564</v>
      </c>
      <c r="K6" s="31">
        <v>0.6273493106150001</v>
      </c>
      <c r="L6" s="31">
        <v>0.64084239913817953</v>
      </c>
    </row>
    <row r="7" spans="1:14" x14ac:dyDescent="0.25">
      <c r="B7" s="27" t="s">
        <v>45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31">
        <v>0.36513509409382588</v>
      </c>
      <c r="I7" s="31">
        <v>0.36375758988470197</v>
      </c>
      <c r="J7" s="31">
        <v>0.36778858518734431</v>
      </c>
      <c r="K7" s="31">
        <v>0.3726506893849999</v>
      </c>
      <c r="L7" s="31">
        <v>0.35915760086182047</v>
      </c>
    </row>
    <row r="8" spans="1:14" x14ac:dyDescent="0.25">
      <c r="B8" s="28" t="s">
        <v>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</row>
    <row r="9" spans="1:14" ht="15.75" x14ac:dyDescent="0.25">
      <c r="B9" s="33"/>
      <c r="C9" s="26"/>
      <c r="D9" s="26"/>
      <c r="E9" s="26"/>
      <c r="F9" s="26"/>
      <c r="G9" s="26"/>
      <c r="H9" s="26"/>
      <c r="I9" s="26"/>
      <c r="J9" s="26"/>
      <c r="K9" s="26"/>
    </row>
    <row r="10" spans="1:14" x14ac:dyDescent="0.25">
      <c r="B10" s="24" t="s">
        <v>47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>
        <v>2019</v>
      </c>
    </row>
    <row r="11" spans="1:14" x14ac:dyDescent="0.25">
      <c r="B11" s="27" t="s">
        <v>44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1775084</v>
      </c>
      <c r="I11" s="15">
        <v>1748802</v>
      </c>
      <c r="J11" s="15">
        <v>1761699</v>
      </c>
      <c r="K11" s="15">
        <v>1733466</v>
      </c>
      <c r="L11" s="15">
        <v>1777553</v>
      </c>
    </row>
    <row r="12" spans="1:14" x14ac:dyDescent="0.25">
      <c r="B12" s="27" t="s">
        <v>45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950286</v>
      </c>
      <c r="I12" s="15">
        <v>924795</v>
      </c>
      <c r="J12" s="15">
        <v>914075</v>
      </c>
      <c r="K12" s="15">
        <v>889341</v>
      </c>
      <c r="L12" s="15">
        <v>927784</v>
      </c>
    </row>
    <row r="13" spans="1:14" x14ac:dyDescent="0.25">
      <c r="A13" s="69"/>
      <c r="B13" s="28" t="s">
        <v>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2725370</v>
      </c>
      <c r="I13" s="26">
        <v>2673597</v>
      </c>
      <c r="J13" s="26">
        <v>2675774</v>
      </c>
      <c r="K13" s="26">
        <v>2622807</v>
      </c>
      <c r="L13" s="26">
        <f>L11+L12</f>
        <v>2705337</v>
      </c>
      <c r="N13" s="123"/>
    </row>
    <row r="14" spans="1:14" x14ac:dyDescent="0.25"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126"/>
    </row>
    <row r="15" spans="1:14" x14ac:dyDescent="0.25">
      <c r="B15" s="24" t="s">
        <v>48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27">
        <v>2019</v>
      </c>
    </row>
    <row r="16" spans="1:14" x14ac:dyDescent="0.25">
      <c r="B16" s="27" t="s">
        <v>44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423783</v>
      </c>
      <c r="I16" s="15">
        <v>438450</v>
      </c>
      <c r="J16" s="15">
        <v>462591</v>
      </c>
      <c r="K16" s="15">
        <v>461117</v>
      </c>
      <c r="L16" s="15">
        <v>480544</v>
      </c>
    </row>
    <row r="17" spans="2:12" x14ac:dyDescent="0.25">
      <c r="B17" s="27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152171</v>
      </c>
      <c r="I17" s="15">
        <v>160693</v>
      </c>
      <c r="J17" s="15">
        <v>172657</v>
      </c>
      <c r="K17" s="15">
        <v>196772</v>
      </c>
      <c r="L17" s="15">
        <v>189441</v>
      </c>
    </row>
    <row r="18" spans="2:12" x14ac:dyDescent="0.25">
      <c r="B18" s="28" t="s">
        <v>9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575954</v>
      </c>
      <c r="I18" s="26">
        <v>599143</v>
      </c>
      <c r="J18" s="26">
        <v>635248</v>
      </c>
      <c r="K18" s="26">
        <v>657889</v>
      </c>
      <c r="L18" s="26">
        <f>L16+L17</f>
        <v>669985</v>
      </c>
    </row>
    <row r="19" spans="2:12" x14ac:dyDescent="0.25"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126"/>
    </row>
    <row r="20" spans="2:12" x14ac:dyDescent="0.25">
      <c r="B20" s="24" t="s">
        <v>49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  <c r="L20" s="127">
        <v>2019</v>
      </c>
    </row>
    <row r="21" spans="2:12" x14ac:dyDescent="0.25">
      <c r="B21" s="27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54579</v>
      </c>
      <c r="I21" s="15">
        <v>50947</v>
      </c>
      <c r="J21" s="15">
        <v>98664</v>
      </c>
      <c r="K21" s="15">
        <v>45778</v>
      </c>
      <c r="L21" s="15">
        <v>22647</v>
      </c>
    </row>
    <row r="22" spans="2:12" x14ac:dyDescent="0.25">
      <c r="B22" s="27" t="s">
        <v>45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193586</v>
      </c>
      <c r="I22" s="15">
        <v>194153</v>
      </c>
      <c r="J22" s="15">
        <v>264645</v>
      </c>
      <c r="K22" s="15">
        <v>244680</v>
      </c>
      <c r="L22" s="15">
        <v>161009</v>
      </c>
    </row>
    <row r="23" spans="2:12" x14ac:dyDescent="0.25">
      <c r="B23" s="28" t="s">
        <v>9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248165</v>
      </c>
      <c r="I23" s="26">
        <v>245100</v>
      </c>
      <c r="J23" s="26">
        <v>363309</v>
      </c>
      <c r="K23" s="26">
        <v>290458</v>
      </c>
      <c r="L23" s="26">
        <f>L21+L22</f>
        <v>183656</v>
      </c>
    </row>
    <row r="24" spans="2:12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2" ht="15.75" x14ac:dyDescent="0.25">
      <c r="B25" s="86" t="s">
        <v>34</v>
      </c>
      <c r="C25" s="30"/>
      <c r="D25" s="30"/>
      <c r="E25" s="30"/>
      <c r="F25" s="12"/>
      <c r="G25" s="12"/>
      <c r="H25" s="12"/>
      <c r="I25" s="12"/>
      <c r="J25" s="12"/>
      <c r="K25" s="12"/>
    </row>
    <row r="26" spans="2:12" x14ac:dyDescent="0.25">
      <c r="B26" s="85" t="s">
        <v>208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N11" sqref="N11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2" x14ac:dyDescent="0.25">
      <c r="A1" s="69" t="s">
        <v>142</v>
      </c>
    </row>
    <row r="2" spans="1:12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146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24" t="s">
        <v>57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25">
      <c r="B6" s="27" t="s">
        <v>50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7.4532418610115433E-2</v>
      </c>
      <c r="I6" s="31">
        <v>7.2793816660223318E-2</v>
      </c>
      <c r="J6" s="31">
        <v>7.1701487971551833E-2</v>
      </c>
      <c r="K6" s="31">
        <v>6.782485437480433E-2</v>
      </c>
      <c r="L6" s="31">
        <v>6.3966116115356714E-2</v>
      </c>
    </row>
    <row r="7" spans="1:12" x14ac:dyDescent="0.25">
      <c r="B7" s="27" t="s">
        <v>51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0.25523307721195926</v>
      </c>
      <c r="I7" s="31">
        <v>0.24046545607531894</v>
      </c>
      <c r="J7" s="31">
        <v>0.22796558067305314</v>
      </c>
      <c r="K7" s="31">
        <v>0.20381030893655105</v>
      </c>
      <c r="L7" s="31">
        <v>0.18744229382704811</v>
      </c>
    </row>
    <row r="8" spans="1:12" x14ac:dyDescent="0.25">
      <c r="B8" s="27" t="s">
        <v>52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0.4001885905266927</v>
      </c>
      <c r="I8" s="31">
        <v>0.40353597662201807</v>
      </c>
      <c r="J8" s="31">
        <v>0.42097432158398357</v>
      </c>
      <c r="K8" s="31">
        <v>0.41447582490141843</v>
      </c>
      <c r="L8" s="31">
        <v>0.41686658360911477</v>
      </c>
    </row>
    <row r="9" spans="1:12" x14ac:dyDescent="0.25">
      <c r="B9" s="27" t="s">
        <v>53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0.14540797280960724</v>
      </c>
      <c r="I9" s="31">
        <v>0.14934988515680075</v>
      </c>
      <c r="J9" s="31">
        <v>0.14644543455665807</v>
      </c>
      <c r="K9" s="31">
        <v>0.15313089270303101</v>
      </c>
      <c r="L9" s="31">
        <v>0.15307877710960843</v>
      </c>
    </row>
    <row r="10" spans="1:12" x14ac:dyDescent="0.25">
      <c r="B10" s="27" t="s">
        <v>54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7.9473129794176006E-2</v>
      </c>
      <c r="I10" s="31">
        <v>8.5597127782957722E-2</v>
      </c>
      <c r="J10" s="31">
        <v>8.6173782383786326E-2</v>
      </c>
      <c r="K10" s="31">
        <v>9.3768848949107211E-2</v>
      </c>
      <c r="L10" s="31">
        <v>0.11086497303439358</v>
      </c>
    </row>
    <row r="11" spans="1:12" x14ac:dyDescent="0.25">
      <c r="B11" s="27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3.5167879094709129E-2</v>
      </c>
      <c r="I11" s="31">
        <v>3.705512473563323E-2</v>
      </c>
      <c r="J11" s="31">
        <v>3.5990225159355536E-2</v>
      </c>
      <c r="K11" s="31">
        <v>4.1548754268228141E-2</v>
      </c>
      <c r="L11" s="31">
        <v>5.214614982166229E-2</v>
      </c>
    </row>
    <row r="12" spans="1:12" x14ac:dyDescent="0.25">
      <c r="B12" s="27" t="s">
        <v>56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9.9969319527402397E-3</v>
      </c>
      <c r="I12" s="31">
        <v>1.1202612967047961E-2</v>
      </c>
      <c r="J12" s="31">
        <v>1.0749167671611512E-2</v>
      </c>
      <c r="K12" s="31">
        <v>2.5440515866859845E-2</v>
      </c>
      <c r="L12" s="31">
        <v>1.5635106482816134E-2</v>
      </c>
    </row>
    <row r="13" spans="1:12" x14ac:dyDescent="0.25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25">
      <c r="B14" s="59" t="s">
        <v>34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25">
      <c r="B15" s="85" t="s">
        <v>208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A4" workbookViewId="0">
      <selection activeCell="O21" sqref="O21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2" x14ac:dyDescent="0.25">
      <c r="A1" s="69" t="s">
        <v>142</v>
      </c>
    </row>
    <row r="2" spans="1:12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103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24" t="s">
        <v>58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25">
      <c r="B6" s="27" t="s">
        <v>50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243278</v>
      </c>
      <c r="I6" s="34">
        <v>236277</v>
      </c>
      <c r="J6" s="34">
        <v>210298</v>
      </c>
      <c r="K6" s="34">
        <v>217900</v>
      </c>
      <c r="L6" s="34">
        <v>218510</v>
      </c>
    </row>
    <row r="7" spans="1:12" x14ac:dyDescent="0.25">
      <c r="B7" s="27" t="s">
        <v>51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877802</v>
      </c>
      <c r="I7" s="34">
        <v>820533</v>
      </c>
      <c r="J7" s="34">
        <v>778383</v>
      </c>
      <c r="K7" s="34">
        <v>696881</v>
      </c>
      <c r="L7" s="34">
        <v>664920</v>
      </c>
    </row>
    <row r="8" spans="1:12" x14ac:dyDescent="0.25">
      <c r="B8" s="27" t="s">
        <v>52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1291857</v>
      </c>
      <c r="I8" s="34">
        <v>1295420</v>
      </c>
      <c r="J8" s="34">
        <v>1354850</v>
      </c>
      <c r="K8" s="34">
        <v>1363937</v>
      </c>
      <c r="L8" s="34">
        <v>1438070</v>
      </c>
    </row>
    <row r="9" spans="1:12" x14ac:dyDescent="0.25">
      <c r="B9" s="27" t="s">
        <v>53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228562</v>
      </c>
      <c r="I9" s="34">
        <v>231414</v>
      </c>
      <c r="J9" s="34">
        <v>237349</v>
      </c>
      <c r="K9" s="34">
        <v>248238</v>
      </c>
      <c r="L9" s="34">
        <v>264869</v>
      </c>
    </row>
    <row r="10" spans="1:12" x14ac:dyDescent="0.25">
      <c r="B10" s="27" t="s">
        <v>54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56814</v>
      </c>
      <c r="I10" s="34">
        <v>62029</v>
      </c>
      <c r="J10" s="34">
        <v>65363</v>
      </c>
      <c r="K10" s="34">
        <v>64645</v>
      </c>
      <c r="L10" s="34">
        <v>79448</v>
      </c>
    </row>
    <row r="11" spans="1:12" x14ac:dyDescent="0.25">
      <c r="B11" s="27" t="s">
        <v>55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22099</v>
      </c>
      <c r="I11" s="34">
        <v>22794</v>
      </c>
      <c r="J11" s="34">
        <v>23913</v>
      </c>
      <c r="K11" s="34">
        <v>25758</v>
      </c>
      <c r="L11" s="34">
        <v>32653</v>
      </c>
    </row>
    <row r="12" spans="1:12" x14ac:dyDescent="0.25">
      <c r="B12" s="27" t="s">
        <v>56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4958</v>
      </c>
      <c r="I12" s="34">
        <v>5130</v>
      </c>
      <c r="J12" s="34">
        <v>5618</v>
      </c>
      <c r="K12" s="34">
        <v>5448</v>
      </c>
      <c r="L12" s="34">
        <v>6867</v>
      </c>
    </row>
    <row r="13" spans="1:12" x14ac:dyDescent="0.25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25">
      <c r="B14" s="24" t="s">
        <v>59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  <c r="L14" s="14">
        <v>2019</v>
      </c>
    </row>
    <row r="15" spans="1:12" x14ac:dyDescent="0.25">
      <c r="B15" s="27" t="s">
        <v>50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677</v>
      </c>
      <c r="I15" s="34">
        <v>709</v>
      </c>
      <c r="J15" s="34">
        <v>513</v>
      </c>
      <c r="K15" s="34">
        <v>30</v>
      </c>
      <c r="L15" s="34">
        <v>19</v>
      </c>
    </row>
    <row r="16" spans="1:12" x14ac:dyDescent="0.25">
      <c r="B16" s="27" t="s">
        <v>51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1001</v>
      </c>
      <c r="I16" s="34">
        <v>1001</v>
      </c>
      <c r="J16" s="34">
        <v>1137</v>
      </c>
      <c r="K16" s="34">
        <v>501</v>
      </c>
      <c r="L16" s="34">
        <v>197</v>
      </c>
    </row>
    <row r="17" spans="2:12" x14ac:dyDescent="0.25">
      <c r="B17" s="27" t="s">
        <v>52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69604</v>
      </c>
      <c r="I17" s="34">
        <v>69818</v>
      </c>
      <c r="J17" s="34">
        <v>104616</v>
      </c>
      <c r="K17" s="34">
        <v>62513</v>
      </c>
      <c r="L17" s="34">
        <v>29001</v>
      </c>
    </row>
    <row r="18" spans="2:12" x14ac:dyDescent="0.25">
      <c r="B18" s="27" t="s">
        <v>53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244529</v>
      </c>
      <c r="I18" s="34">
        <v>250613</v>
      </c>
      <c r="J18" s="34">
        <v>250462</v>
      </c>
      <c r="K18" s="34">
        <v>254201</v>
      </c>
      <c r="L18" s="34">
        <v>245708</v>
      </c>
    </row>
    <row r="19" spans="2:12" x14ac:dyDescent="0.25">
      <c r="B19" s="27" t="s">
        <v>54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178677</v>
      </c>
      <c r="I19" s="34">
        <v>190002</v>
      </c>
      <c r="J19" s="34">
        <v>196363</v>
      </c>
      <c r="K19" s="34">
        <v>216738</v>
      </c>
      <c r="L19" s="34">
        <v>262422</v>
      </c>
    </row>
    <row r="20" spans="2:12" x14ac:dyDescent="0.25">
      <c r="B20" s="27" t="s">
        <v>55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66429</v>
      </c>
      <c r="I20" s="34">
        <v>69985</v>
      </c>
      <c r="J20" s="34">
        <v>67234</v>
      </c>
      <c r="K20" s="34">
        <v>81421</v>
      </c>
      <c r="L20" s="34">
        <v>106870</v>
      </c>
    </row>
    <row r="21" spans="2:12" x14ac:dyDescent="0.25">
      <c r="B21" s="27" t="s">
        <v>56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15037</v>
      </c>
      <c r="I21" s="34">
        <v>17015</v>
      </c>
      <c r="J21" s="34">
        <v>14923</v>
      </c>
      <c r="K21" s="34">
        <v>42485</v>
      </c>
      <c r="L21" s="34">
        <v>25768</v>
      </c>
    </row>
    <row r="22" spans="2:12" ht="15.75" x14ac:dyDescent="0.25">
      <c r="B22" s="36"/>
      <c r="C22" s="4"/>
      <c r="D22" s="4"/>
      <c r="E22" s="4"/>
      <c r="F22" s="4"/>
      <c r="G22" s="4"/>
      <c r="H22" s="4"/>
      <c r="I22" s="4"/>
      <c r="J22" s="4"/>
      <c r="K22" s="4"/>
    </row>
    <row r="23" spans="2:12" x14ac:dyDescent="0.25">
      <c r="B23" s="24" t="s">
        <v>60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  <c r="L23" s="14">
        <v>2019</v>
      </c>
    </row>
    <row r="24" spans="2:12" x14ac:dyDescent="0.25">
      <c r="B24" s="27" t="s">
        <v>50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20597</v>
      </c>
      <c r="I24" s="34">
        <v>19091</v>
      </c>
      <c r="J24" s="34">
        <v>52644</v>
      </c>
      <c r="K24" s="34">
        <v>24283</v>
      </c>
      <c r="L24" s="34">
        <v>9125</v>
      </c>
    </row>
    <row r="25" spans="2:12" x14ac:dyDescent="0.25">
      <c r="B25" s="27" t="s">
        <v>51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27144</v>
      </c>
      <c r="I25" s="34">
        <v>24385</v>
      </c>
      <c r="J25" s="34">
        <v>58101</v>
      </c>
      <c r="K25" s="34">
        <v>30456</v>
      </c>
      <c r="L25" s="34">
        <v>1986</v>
      </c>
    </row>
    <row r="26" spans="2:12" x14ac:dyDescent="0.25">
      <c r="B26" s="27" t="s">
        <v>52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59004</v>
      </c>
      <c r="I26" s="34">
        <v>54337</v>
      </c>
      <c r="J26" s="34">
        <v>87333</v>
      </c>
      <c r="K26" s="34">
        <v>53707</v>
      </c>
      <c r="L26" s="34">
        <v>16548</v>
      </c>
    </row>
    <row r="27" spans="2:12" x14ac:dyDescent="0.25">
      <c r="B27" s="27" t="s">
        <v>53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43033</v>
      </c>
      <c r="I27" s="34">
        <v>43362</v>
      </c>
      <c r="J27" s="34">
        <v>50278</v>
      </c>
      <c r="K27" s="34">
        <v>44415</v>
      </c>
      <c r="L27" s="34">
        <v>34227</v>
      </c>
    </row>
    <row r="28" spans="2:12" x14ac:dyDescent="0.25">
      <c r="B28" s="27" t="s">
        <v>54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46598</v>
      </c>
      <c r="I28" s="34">
        <v>49086</v>
      </c>
      <c r="J28" s="34">
        <v>54905</v>
      </c>
      <c r="K28" s="34">
        <v>53480</v>
      </c>
      <c r="L28" s="34">
        <v>52696</v>
      </c>
    </row>
    <row r="29" spans="2:12" x14ac:dyDescent="0.25">
      <c r="B29" s="27" t="s">
        <v>55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36300</v>
      </c>
      <c r="I29" s="34">
        <v>37575</v>
      </c>
      <c r="J29" s="34">
        <v>41093</v>
      </c>
      <c r="K29" s="34">
        <v>41198</v>
      </c>
      <c r="L29" s="34">
        <v>46064</v>
      </c>
    </row>
    <row r="30" spans="2:12" x14ac:dyDescent="0.25">
      <c r="B30" s="27" t="s">
        <v>56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15489</v>
      </c>
      <c r="I30" s="34">
        <v>17264</v>
      </c>
      <c r="J30" s="34">
        <v>18955</v>
      </c>
      <c r="K30" s="34">
        <v>42919</v>
      </c>
      <c r="L30" s="34">
        <v>23010</v>
      </c>
    </row>
    <row r="31" spans="2:12" x14ac:dyDescent="0.25">
      <c r="B31" s="27"/>
      <c r="C31" s="34"/>
      <c r="D31" s="34"/>
      <c r="E31" s="34"/>
      <c r="F31" s="34"/>
      <c r="G31" s="34"/>
      <c r="H31" s="34"/>
      <c r="I31" s="34"/>
      <c r="J31" s="34"/>
      <c r="K31" s="34"/>
    </row>
    <row r="32" spans="2:12" x14ac:dyDescent="0.25">
      <c r="B32" s="59" t="s">
        <v>34</v>
      </c>
    </row>
    <row r="33" spans="2:2" x14ac:dyDescent="0.25">
      <c r="B33" s="85" t="s">
        <v>155</v>
      </c>
    </row>
    <row r="34" spans="2:2" x14ac:dyDescent="0.25">
      <c r="B34" s="85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opLeftCell="A4" workbookViewId="0">
      <selection activeCell="B26" sqref="B26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69" t="s">
        <v>142</v>
      </c>
    </row>
    <row r="2" spans="1:11" ht="18" x14ac:dyDescent="0.25">
      <c r="B2" s="135" t="s">
        <v>23</v>
      </c>
      <c r="C2" s="135"/>
      <c r="D2" s="135"/>
      <c r="E2" s="135"/>
      <c r="F2" s="135"/>
      <c r="G2" s="135"/>
      <c r="H2" s="135"/>
      <c r="I2" s="135"/>
      <c r="J2" s="135"/>
      <c r="K2" s="2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105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24" t="s">
        <v>62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44</v>
      </c>
      <c r="C6" s="37">
        <v>0.40828066034836696</v>
      </c>
      <c r="D6" s="37">
        <v>0.41494104456772268</v>
      </c>
      <c r="E6" s="37">
        <v>0.42089091255774719</v>
      </c>
      <c r="F6" s="37">
        <v>0.42393550096381127</v>
      </c>
      <c r="G6" s="37">
        <v>0.42805488396722075</v>
      </c>
      <c r="H6" s="37">
        <v>0.432861807006095</v>
      </c>
      <c r="I6" s="37">
        <v>0.43640642809969915</v>
      </c>
      <c r="J6" s="37">
        <v>0.44339534719451607</v>
      </c>
      <c r="K6" s="37">
        <v>0.45047622180998198</v>
      </c>
    </row>
    <row r="7" spans="1:11" x14ac:dyDescent="0.25">
      <c r="B7" s="27" t="s">
        <v>45</v>
      </c>
      <c r="C7" s="37">
        <v>0.59171933965163304</v>
      </c>
      <c r="D7" s="37">
        <v>0.58505895543227737</v>
      </c>
      <c r="E7" s="37">
        <v>0.57910908744225287</v>
      </c>
      <c r="F7" s="37">
        <v>0.57606449903618873</v>
      </c>
      <c r="G7" s="37">
        <v>0.57194511603277931</v>
      </c>
      <c r="H7" s="37">
        <v>0.567138192993905</v>
      </c>
      <c r="I7" s="37">
        <v>0.5635935719003009</v>
      </c>
      <c r="J7" s="37">
        <v>0.55660465280548388</v>
      </c>
      <c r="K7" s="37">
        <v>0.54952377819001796</v>
      </c>
    </row>
    <row r="8" spans="1:11" x14ac:dyDescent="0.25">
      <c r="B8" s="28" t="s">
        <v>9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</row>
    <row r="9" spans="1:11" x14ac:dyDescent="0.25">
      <c r="B9" s="27"/>
      <c r="C9" s="34"/>
      <c r="D9" s="34"/>
      <c r="E9" s="34"/>
      <c r="F9" s="34"/>
      <c r="G9" s="34"/>
      <c r="H9" s="34"/>
      <c r="I9" s="34"/>
      <c r="J9" s="34"/>
    </row>
    <row r="10" spans="1:11" x14ac:dyDescent="0.25">
      <c r="B10" s="24" t="s">
        <v>63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25">
      <c r="B11" s="27" t="s">
        <v>44</v>
      </c>
      <c r="C11" s="34">
        <v>3610272</v>
      </c>
      <c r="D11" s="34">
        <v>3509286</v>
      </c>
      <c r="E11" s="34">
        <v>4109244</v>
      </c>
      <c r="F11" s="34">
        <v>4226894</v>
      </c>
      <c r="G11" s="34">
        <v>4463017</v>
      </c>
      <c r="H11" s="34">
        <v>5150947</v>
      </c>
      <c r="I11" s="34">
        <v>5760349</v>
      </c>
      <c r="J11" s="34">
        <v>5846902</v>
      </c>
      <c r="K11" s="34">
        <v>5391607</v>
      </c>
    </row>
    <row r="12" spans="1:11" x14ac:dyDescent="0.25">
      <c r="B12" s="27" t="s">
        <v>45</v>
      </c>
      <c r="C12" s="34">
        <v>2491053</v>
      </c>
      <c r="D12" s="34">
        <v>2488889</v>
      </c>
      <c r="E12" s="34">
        <v>2986559</v>
      </c>
      <c r="F12" s="34">
        <v>3110642</v>
      </c>
      <c r="G12" s="34">
        <v>3340209</v>
      </c>
      <c r="H12" s="34">
        <v>3931402</v>
      </c>
      <c r="I12" s="34">
        <v>4460401</v>
      </c>
      <c r="J12" s="34">
        <v>4657685</v>
      </c>
      <c r="K12" s="34">
        <v>4422054</v>
      </c>
    </row>
    <row r="13" spans="1:11" x14ac:dyDescent="0.25">
      <c r="B13" s="28" t="s">
        <v>9</v>
      </c>
      <c r="C13" s="39">
        <v>6101325</v>
      </c>
      <c r="D13" s="39">
        <v>5998175</v>
      </c>
      <c r="E13" s="39">
        <v>7095803</v>
      </c>
      <c r="F13" s="39">
        <v>7337536</v>
      </c>
      <c r="G13" s="39">
        <v>7803226</v>
      </c>
      <c r="H13" s="39">
        <v>9082349</v>
      </c>
      <c r="I13" s="39">
        <v>10220750</v>
      </c>
      <c r="J13" s="39">
        <v>10504587</v>
      </c>
      <c r="K13" s="39">
        <f>K11+K12</f>
        <v>9813661</v>
      </c>
    </row>
    <row r="14" spans="1:11" x14ac:dyDescent="0.25">
      <c r="B14" s="28"/>
      <c r="C14" s="26"/>
      <c r="D14" s="26"/>
      <c r="E14" s="26"/>
      <c r="F14" s="26"/>
      <c r="G14" s="26"/>
      <c r="H14" s="26"/>
      <c r="I14" s="26"/>
      <c r="J14" s="26"/>
    </row>
    <row r="15" spans="1:11" x14ac:dyDescent="0.25">
      <c r="B15" s="24" t="s">
        <v>64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25">
      <c r="B16" s="27" t="s">
        <v>44</v>
      </c>
      <c r="C16" s="34">
        <v>41677</v>
      </c>
      <c r="D16" s="34">
        <v>42494</v>
      </c>
      <c r="E16" s="34">
        <v>42640</v>
      </c>
      <c r="F16" s="34">
        <v>44760</v>
      </c>
      <c r="G16" s="34">
        <v>46235</v>
      </c>
      <c r="H16" s="34">
        <v>47133</v>
      </c>
      <c r="I16" s="34">
        <v>43620</v>
      </c>
      <c r="J16" s="34">
        <v>31269</v>
      </c>
      <c r="K16" s="34">
        <v>29734</v>
      </c>
    </row>
    <row r="17" spans="2:11" x14ac:dyDescent="0.25">
      <c r="B17" s="27" t="s">
        <v>45</v>
      </c>
      <c r="C17" s="34">
        <v>21212</v>
      </c>
      <c r="D17" s="34">
        <v>21477</v>
      </c>
      <c r="E17" s="34">
        <v>22011</v>
      </c>
      <c r="F17" s="34">
        <v>23817</v>
      </c>
      <c r="G17" s="34">
        <v>25104</v>
      </c>
      <c r="H17" s="34">
        <v>25852</v>
      </c>
      <c r="I17" s="34">
        <v>23506</v>
      </c>
      <c r="J17" s="34">
        <v>14574</v>
      </c>
      <c r="K17" s="34">
        <v>14728</v>
      </c>
    </row>
    <row r="18" spans="2:11" x14ac:dyDescent="0.25">
      <c r="B18" s="28" t="s">
        <v>9</v>
      </c>
      <c r="C18" s="39">
        <v>62889</v>
      </c>
      <c r="D18" s="39">
        <v>63971</v>
      </c>
      <c r="E18" s="39">
        <v>64651</v>
      </c>
      <c r="F18" s="39">
        <v>68577</v>
      </c>
      <c r="G18" s="39">
        <v>71339</v>
      </c>
      <c r="H18" s="39">
        <v>72985</v>
      </c>
      <c r="I18" s="39">
        <v>67126</v>
      </c>
      <c r="J18" s="39">
        <v>45843</v>
      </c>
      <c r="K18" s="39">
        <f>K16+K17</f>
        <v>44462</v>
      </c>
    </row>
    <row r="19" spans="2:11" x14ac:dyDescent="0.25">
      <c r="B19" s="27"/>
      <c r="C19" s="34"/>
      <c r="D19" s="34"/>
      <c r="E19" s="34"/>
      <c r="F19" s="34"/>
      <c r="G19" s="34"/>
      <c r="H19" s="34"/>
      <c r="I19" s="34"/>
      <c r="J19" s="34"/>
    </row>
    <row r="20" spans="2:11" x14ac:dyDescent="0.25">
      <c r="B20" s="24" t="s">
        <v>65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</row>
    <row r="21" spans="2:11" x14ac:dyDescent="0.25">
      <c r="B21" s="27" t="s">
        <v>44</v>
      </c>
      <c r="C21" s="34">
        <v>3922</v>
      </c>
      <c r="D21" s="34">
        <v>4490</v>
      </c>
      <c r="E21" s="34">
        <v>4744</v>
      </c>
      <c r="F21" s="34">
        <v>5205</v>
      </c>
      <c r="G21" s="34">
        <v>5694</v>
      </c>
      <c r="H21" s="34">
        <v>6859</v>
      </c>
      <c r="I21" s="34">
        <v>7509</v>
      </c>
      <c r="J21" s="34">
        <v>6353</v>
      </c>
      <c r="K21" s="34">
        <v>7006</v>
      </c>
    </row>
    <row r="22" spans="2:11" x14ac:dyDescent="0.25">
      <c r="B22" s="27" t="s">
        <v>45</v>
      </c>
      <c r="C22" s="34">
        <v>10491</v>
      </c>
      <c r="D22" s="34">
        <v>12284</v>
      </c>
      <c r="E22" s="34">
        <v>12578</v>
      </c>
      <c r="F22" s="34">
        <v>13215</v>
      </c>
      <c r="G22" s="34">
        <v>13734</v>
      </c>
      <c r="H22" s="34">
        <v>16547</v>
      </c>
      <c r="I22" s="34">
        <v>16634</v>
      </c>
      <c r="J22" s="34">
        <v>13443</v>
      </c>
      <c r="K22" s="34">
        <v>13146</v>
      </c>
    </row>
    <row r="23" spans="2:11" x14ac:dyDescent="0.25">
      <c r="B23" s="28" t="s">
        <v>9</v>
      </c>
      <c r="C23" s="39">
        <v>14413</v>
      </c>
      <c r="D23" s="39">
        <v>16774</v>
      </c>
      <c r="E23" s="39">
        <v>17322</v>
      </c>
      <c r="F23" s="39">
        <v>18420</v>
      </c>
      <c r="G23" s="39">
        <v>19428</v>
      </c>
      <c r="H23" s="39">
        <v>23406</v>
      </c>
      <c r="I23" s="39">
        <v>24143</v>
      </c>
      <c r="J23" s="39">
        <v>19796</v>
      </c>
      <c r="K23" s="39">
        <f>K21+K22</f>
        <v>20152</v>
      </c>
    </row>
    <row r="24" spans="2:11" x14ac:dyDescent="0.25">
      <c r="B24" s="28"/>
      <c r="C24" s="39"/>
      <c r="D24" s="39"/>
      <c r="E24" s="39"/>
      <c r="F24" s="39"/>
      <c r="G24" s="39"/>
      <c r="H24" s="39"/>
      <c r="I24" s="39"/>
      <c r="J24" s="39"/>
    </row>
    <row r="25" spans="2:11" ht="15.75" x14ac:dyDescent="0.25">
      <c r="B25" s="86" t="s">
        <v>61</v>
      </c>
      <c r="C25" s="91"/>
      <c r="D25" s="91"/>
      <c r="E25" s="40"/>
      <c r="F25" s="12"/>
      <c r="G25" s="12"/>
      <c r="H25" s="12"/>
      <c r="I25" s="12"/>
      <c r="J25" s="12"/>
    </row>
    <row r="26" spans="2:11" x14ac:dyDescent="0.25">
      <c r="B26" s="85" t="s">
        <v>155</v>
      </c>
      <c r="C26" s="58"/>
      <c r="D26" s="58"/>
      <c r="E26" s="12"/>
      <c r="F26" s="12"/>
      <c r="G26" s="12"/>
      <c r="H26" s="12"/>
      <c r="I26" s="12"/>
      <c r="J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5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5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5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5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25">
      <c r="B38" s="12"/>
      <c r="C38" s="12"/>
      <c r="D38" s="12"/>
      <c r="E38" s="12"/>
      <c r="F38" s="12"/>
      <c r="G38" s="12"/>
      <c r="H38" s="12"/>
      <c r="I38" s="12"/>
      <c r="J38" s="12"/>
    </row>
    <row r="39" spans="2:10" x14ac:dyDescent="0.25">
      <c r="B39" s="12"/>
      <c r="C39" s="12"/>
      <c r="D39" s="12"/>
      <c r="E39" s="12"/>
      <c r="F39" s="12"/>
      <c r="G39" s="12"/>
      <c r="H39" s="12"/>
      <c r="I39" s="12"/>
      <c r="J39" s="12"/>
    </row>
    <row r="40" spans="2:10" x14ac:dyDescent="0.25">
      <c r="B40" s="12"/>
      <c r="C40" s="12"/>
      <c r="D40" s="12"/>
      <c r="E40" s="12"/>
      <c r="F40" s="12"/>
      <c r="G40" s="12"/>
      <c r="H40" s="12"/>
      <c r="I40" s="12"/>
      <c r="J40" s="12"/>
    </row>
    <row r="41" spans="2:10" x14ac:dyDescent="0.25">
      <c r="B41" s="12"/>
      <c r="C41" s="12"/>
      <c r="D41" s="12"/>
      <c r="E41" s="12"/>
      <c r="F41" s="12"/>
      <c r="G41" s="12"/>
      <c r="H41" s="12"/>
      <c r="I41" s="12"/>
      <c r="J41" s="12"/>
    </row>
    <row r="42" spans="2:10" x14ac:dyDescent="0.25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25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25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25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25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25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25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25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25">
      <c r="B50" s="12"/>
      <c r="C50" s="12"/>
      <c r="D50" s="12"/>
      <c r="E50" s="12"/>
      <c r="F50" s="12"/>
      <c r="G50" s="12"/>
      <c r="H50" s="12"/>
      <c r="I50" s="12"/>
      <c r="J50" s="12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selection activeCell="G14" sqref="G14"/>
    </sheetView>
  </sheetViews>
  <sheetFormatPr defaultRowHeight="15" x14ac:dyDescent="0.25"/>
  <cols>
    <col min="2" max="2" width="47.85546875" customWidth="1"/>
  </cols>
  <sheetData>
    <row r="1" spans="1:11" x14ac:dyDescent="0.25">
      <c r="A1" s="69" t="s">
        <v>142</v>
      </c>
    </row>
    <row r="2" spans="1:11" ht="18" x14ac:dyDescent="0.25">
      <c r="B2" s="135" t="s">
        <v>23</v>
      </c>
      <c r="C2" s="135"/>
      <c r="D2" s="135"/>
      <c r="E2" s="135"/>
      <c r="F2" s="135"/>
      <c r="G2" s="135"/>
      <c r="H2" s="135"/>
      <c r="I2" s="135"/>
      <c r="J2" s="13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158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88" t="s">
        <v>157</v>
      </c>
      <c r="C5" s="89">
        <v>2010</v>
      </c>
      <c r="D5" s="89">
        <v>2011</v>
      </c>
      <c r="E5" s="89">
        <v>2012</v>
      </c>
      <c r="F5" s="89">
        <v>2013</v>
      </c>
      <c r="G5" s="89">
        <v>2014</v>
      </c>
      <c r="H5" s="89">
        <v>2015</v>
      </c>
      <c r="I5" s="89">
        <v>2016</v>
      </c>
      <c r="J5" s="89">
        <v>2017</v>
      </c>
      <c r="K5" s="89">
        <v>2018</v>
      </c>
    </row>
    <row r="6" spans="1:11" x14ac:dyDescent="0.25">
      <c r="B6" s="92" t="s">
        <v>50</v>
      </c>
      <c r="C6" s="90">
        <v>0.16624496830747873</v>
      </c>
      <c r="D6" s="90">
        <v>0.17929661153571558</v>
      </c>
      <c r="E6" s="90">
        <v>0.17942298823991629</v>
      </c>
      <c r="F6" s="90">
        <v>0.17742614371426052</v>
      </c>
      <c r="G6" s="90">
        <v>0.16938519225402313</v>
      </c>
      <c r="H6" s="90">
        <v>0.14933779535168409</v>
      </c>
      <c r="I6" s="90">
        <v>0.13465081087874678</v>
      </c>
      <c r="J6" s="90">
        <v>0.12838489783990367</v>
      </c>
      <c r="K6" s="90">
        <v>0.12028193181501831</v>
      </c>
    </row>
    <row r="7" spans="1:11" x14ac:dyDescent="0.25">
      <c r="B7" s="92" t="s">
        <v>51</v>
      </c>
      <c r="C7" s="90">
        <v>0.21763956710490603</v>
      </c>
      <c r="D7" s="90">
        <v>0.21163047018684425</v>
      </c>
      <c r="E7" s="90">
        <v>0.20790353972807332</v>
      </c>
      <c r="F7" s="90">
        <v>0.20624334540840755</v>
      </c>
      <c r="G7" s="90">
        <v>0.20345433080970751</v>
      </c>
      <c r="H7" s="90">
        <v>0.19871728593768029</v>
      </c>
      <c r="I7" s="90">
        <v>0.19247460379278991</v>
      </c>
      <c r="J7" s="90">
        <v>0.18227240806556305</v>
      </c>
      <c r="K7" s="90">
        <v>0.17025745891868774</v>
      </c>
    </row>
    <row r="8" spans="1:11" x14ac:dyDescent="0.25">
      <c r="B8" s="92" t="s">
        <v>52</v>
      </c>
      <c r="C8" s="90">
        <v>0.43046379374442734</v>
      </c>
      <c r="D8" s="90">
        <v>0.4212304609745906</v>
      </c>
      <c r="E8" s="90">
        <v>0.41474461768233983</v>
      </c>
      <c r="F8" s="90">
        <v>0.41255484461002495</v>
      </c>
      <c r="G8" s="90">
        <v>0.41470933964512152</v>
      </c>
      <c r="H8" s="90">
        <v>0.4244095472172108</v>
      </c>
      <c r="I8" s="90">
        <v>0.43116113073053564</v>
      </c>
      <c r="J8" s="90">
        <v>0.43391052393123591</v>
      </c>
      <c r="K8" s="90">
        <v>0.42934793777253621</v>
      </c>
    </row>
    <row r="9" spans="1:11" x14ac:dyDescent="0.25">
      <c r="B9" s="92" t="s">
        <v>53</v>
      </c>
      <c r="C9" s="90">
        <v>0.11368068459665616</v>
      </c>
      <c r="D9" s="90">
        <v>0.11357326867208654</v>
      </c>
      <c r="E9" s="90">
        <v>0.11784102640550485</v>
      </c>
      <c r="F9" s="90">
        <v>0.11841236681556788</v>
      </c>
      <c r="G9" s="90">
        <v>0.12169599917707578</v>
      </c>
      <c r="H9" s="90">
        <v>0.12871723037308791</v>
      </c>
      <c r="I9" s="90">
        <v>0.13401192966177697</v>
      </c>
      <c r="J9" s="90">
        <v>0.13944890282825631</v>
      </c>
      <c r="K9" s="90">
        <v>0.14870177232360912</v>
      </c>
    </row>
    <row r="10" spans="1:11" x14ac:dyDescent="0.25">
      <c r="B10" s="92" t="s">
        <v>54</v>
      </c>
      <c r="C10" s="90">
        <v>4.6666656955708478E-2</v>
      </c>
      <c r="D10" s="90">
        <v>4.7035134877263171E-2</v>
      </c>
      <c r="E10" s="90">
        <v>5.0497027586946741E-2</v>
      </c>
      <c r="F10" s="90">
        <v>5.2880474274973617E-2</v>
      </c>
      <c r="G10" s="90">
        <v>5.5602491119297284E-2</v>
      </c>
      <c r="H10" s="90">
        <v>6.1307247464102821E-2</v>
      </c>
      <c r="I10" s="90">
        <v>6.5600629804216076E-2</v>
      </c>
      <c r="J10" s="90">
        <v>7.0668896957046229E-2</v>
      </c>
      <c r="K10" s="90">
        <v>7.9886822344994446E-2</v>
      </c>
    </row>
    <row r="11" spans="1:11" x14ac:dyDescent="0.25">
      <c r="B11" s="92" t="s">
        <v>55</v>
      </c>
      <c r="C11" s="90">
        <v>2.0638699430792187E-2</v>
      </c>
      <c r="D11" s="90">
        <v>2.1337224413788113E-2</v>
      </c>
      <c r="E11" s="90">
        <v>2.2926938686231049E-2</v>
      </c>
      <c r="F11" s="90">
        <v>2.4729725088340652E-2</v>
      </c>
      <c r="G11" s="90">
        <v>2.621563426795279E-2</v>
      </c>
      <c r="H11" s="90">
        <v>2.8220602762519004E-2</v>
      </c>
      <c r="I11" s="90">
        <v>3.0716726197310727E-2</v>
      </c>
      <c r="J11" s="90">
        <v>3.2916240272319701E-2</v>
      </c>
      <c r="K11" s="90">
        <v>3.7337490604381837E-2</v>
      </c>
    </row>
    <row r="12" spans="1:11" x14ac:dyDescent="0.25">
      <c r="B12" s="92" t="s">
        <v>56</v>
      </c>
      <c r="C12" s="90">
        <v>4.6656298600311046E-3</v>
      </c>
      <c r="D12" s="90">
        <v>5.8968293397117224E-3</v>
      </c>
      <c r="E12" s="90">
        <v>6.6638616709879389E-3</v>
      </c>
      <c r="F12" s="90">
        <v>7.7531000884248323E-3</v>
      </c>
      <c r="G12" s="90">
        <v>8.9370127268219701E-3</v>
      </c>
      <c r="H12" s="90">
        <v>9.2902908937150669E-3</v>
      </c>
      <c r="I12" s="90">
        <v>1.1384168934623871E-2</v>
      </c>
      <c r="J12" s="90">
        <v>1.239813010567516E-2</v>
      </c>
      <c r="K12" s="90">
        <v>1.4186586220772351E-2</v>
      </c>
    </row>
    <row r="13" spans="1:11" x14ac:dyDescent="0.25">
      <c r="B13" s="92"/>
      <c r="C13" s="90"/>
      <c r="D13" s="90"/>
      <c r="E13" s="90"/>
      <c r="F13" s="90"/>
      <c r="G13" s="90"/>
      <c r="H13" s="90"/>
      <c r="I13" s="90"/>
      <c r="J13" s="90"/>
    </row>
    <row r="14" spans="1:11" x14ac:dyDescent="0.25">
      <c r="B14" s="85" t="s">
        <v>156</v>
      </c>
      <c r="C14" s="12"/>
      <c r="D14" s="12"/>
      <c r="E14" s="12"/>
      <c r="F14" s="12"/>
      <c r="G14" s="12"/>
      <c r="H14" s="12"/>
      <c r="I14" s="12"/>
      <c r="J14" s="12"/>
    </row>
    <row r="15" spans="1:11" x14ac:dyDescent="0.25">
      <c r="B15" s="59" t="s">
        <v>209</v>
      </c>
      <c r="C15" s="12"/>
      <c r="D15" s="12"/>
      <c r="E15" s="12"/>
      <c r="F15" s="12"/>
      <c r="G15" s="12"/>
      <c r="H15" s="12"/>
      <c r="I15" s="12"/>
      <c r="J15" s="12"/>
    </row>
    <row r="16" spans="1:11" x14ac:dyDescent="0.25">
      <c r="B16" s="12"/>
      <c r="C16" s="12"/>
      <c r="D16" s="12"/>
      <c r="E16" s="12"/>
      <c r="F16" s="12"/>
      <c r="G16" s="12"/>
      <c r="H16" s="12"/>
      <c r="I16" s="12"/>
      <c r="J16" s="12"/>
    </row>
    <row r="17" spans="2:10" x14ac:dyDescent="0.25">
      <c r="B17" s="12"/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  <row r="21" spans="2:10" x14ac:dyDescent="0.25">
      <c r="B21" s="12"/>
      <c r="C21" s="12"/>
      <c r="D21" s="12"/>
      <c r="E21" s="12"/>
      <c r="F21" s="12"/>
      <c r="G21" s="12"/>
      <c r="H21" s="12"/>
      <c r="I21" s="12"/>
      <c r="J21" s="12"/>
    </row>
    <row r="22" spans="2:10" x14ac:dyDescent="0.25">
      <c r="B22" s="12"/>
      <c r="C22" s="12"/>
      <c r="D22" s="12"/>
      <c r="E22" s="12"/>
      <c r="F22" s="12"/>
      <c r="G22" s="12"/>
      <c r="H22" s="12"/>
      <c r="I22" s="12"/>
      <c r="J22" s="12"/>
    </row>
    <row r="23" spans="2:10" x14ac:dyDescent="0.25">
      <c r="B23" s="12"/>
      <c r="C23" s="12"/>
      <c r="D23" s="12"/>
      <c r="E23" s="12"/>
      <c r="F23" s="12"/>
      <c r="G23" s="12"/>
      <c r="H23" s="12"/>
      <c r="I23" s="12"/>
      <c r="J23" s="12"/>
    </row>
    <row r="24" spans="2:10" x14ac:dyDescent="0.25">
      <c r="B24" s="12"/>
      <c r="C24" s="12"/>
      <c r="D24" s="12"/>
      <c r="E24" s="12"/>
      <c r="F24" s="12"/>
      <c r="G24" s="12"/>
      <c r="H24" s="12"/>
      <c r="I24" s="12"/>
      <c r="J24" s="12"/>
    </row>
    <row r="25" spans="2:10" x14ac:dyDescent="0.25">
      <c r="B25" s="12"/>
      <c r="C25" s="12"/>
      <c r="D25" s="12"/>
      <c r="E25" s="12"/>
      <c r="F25" s="12"/>
      <c r="G25" s="12"/>
      <c r="H25" s="12"/>
      <c r="I25" s="12"/>
      <c r="J25" s="12"/>
    </row>
    <row r="26" spans="2:10" x14ac:dyDescent="0.25">
      <c r="B26" s="12"/>
      <c r="C26" s="12"/>
      <c r="D26" s="12"/>
      <c r="E26" s="12"/>
      <c r="F26" s="12"/>
      <c r="G26" s="12"/>
      <c r="H26" s="12"/>
      <c r="I26" s="12"/>
      <c r="J26" s="12"/>
    </row>
    <row r="27" spans="2:10" x14ac:dyDescent="0.25">
      <c r="B27" s="12"/>
      <c r="C27" s="12"/>
      <c r="D27" s="12"/>
      <c r="E27" s="12"/>
      <c r="F27" s="12"/>
      <c r="G27" s="12"/>
      <c r="H27" s="12"/>
      <c r="I27" s="12"/>
      <c r="J27" s="12"/>
    </row>
    <row r="28" spans="2:10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2:10" x14ac:dyDescent="0.25">
      <c r="B29" s="12"/>
      <c r="C29" s="12"/>
      <c r="D29" s="12"/>
      <c r="E29" s="12"/>
      <c r="F29" s="12"/>
      <c r="G29" s="12"/>
      <c r="H29" s="12"/>
      <c r="I29" s="12"/>
      <c r="J29" s="12"/>
    </row>
    <row r="30" spans="2:10" x14ac:dyDescent="0.25">
      <c r="B30" s="12"/>
      <c r="C30" s="12"/>
      <c r="D30" s="12"/>
      <c r="E30" s="12"/>
      <c r="F30" s="12"/>
      <c r="G30" s="12"/>
      <c r="H30" s="12"/>
      <c r="I30" s="12"/>
      <c r="J30" s="12"/>
    </row>
    <row r="31" spans="2:10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0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0" ht="16.5" x14ac:dyDescent="0.3">
      <c r="B34" s="29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opLeftCell="B19" workbookViewId="0">
      <selection activeCell="E42" sqref="E42"/>
    </sheetView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69" t="s">
        <v>142</v>
      </c>
    </row>
    <row r="2" spans="1:11" ht="18" x14ac:dyDescent="0.25">
      <c r="B2" s="135" t="s">
        <v>23</v>
      </c>
      <c r="C2" s="135"/>
      <c r="D2" s="135"/>
      <c r="E2" s="135"/>
      <c r="F2" s="135"/>
      <c r="G2" s="135"/>
      <c r="H2" s="135"/>
      <c r="I2" s="135"/>
      <c r="J2" s="13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106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24" t="s">
        <v>66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50</v>
      </c>
      <c r="C6" s="41">
        <v>1025052</v>
      </c>
      <c r="D6" s="41">
        <v>1087830</v>
      </c>
      <c r="E6" s="41">
        <v>1285424</v>
      </c>
      <c r="F6" s="41">
        <v>1314483</v>
      </c>
      <c r="G6" s="41">
        <v>1333946</v>
      </c>
      <c r="H6" s="41">
        <v>1367034</v>
      </c>
      <c r="I6" s="41">
        <v>1384646</v>
      </c>
      <c r="J6" s="41">
        <v>1353291</v>
      </c>
      <c r="K6" s="41">
        <v>1184469</v>
      </c>
    </row>
    <row r="7" spans="1:11" x14ac:dyDescent="0.25">
      <c r="B7" s="27" t="s">
        <v>51</v>
      </c>
      <c r="C7" s="41">
        <v>1343433</v>
      </c>
      <c r="D7" s="41">
        <v>1285081</v>
      </c>
      <c r="E7" s="41">
        <v>1490829</v>
      </c>
      <c r="F7" s="41">
        <v>1529680</v>
      </c>
      <c r="G7" s="41">
        <v>1604382</v>
      </c>
      <c r="H7" s="41">
        <v>1821764</v>
      </c>
      <c r="I7" s="41">
        <v>1982437</v>
      </c>
      <c r="J7" s="41">
        <v>1924186</v>
      </c>
      <c r="K7" s="41">
        <v>1679542</v>
      </c>
    </row>
    <row r="8" spans="1:11" x14ac:dyDescent="0.25">
      <c r="B8" s="27" t="s">
        <v>52</v>
      </c>
      <c r="C8" s="41">
        <v>2649587</v>
      </c>
      <c r="D8" s="41">
        <v>2551068</v>
      </c>
      <c r="E8" s="41">
        <v>2968150</v>
      </c>
      <c r="F8" s="41">
        <v>3053908</v>
      </c>
      <c r="G8" s="41">
        <v>3264354</v>
      </c>
      <c r="H8" s="41">
        <v>3884950</v>
      </c>
      <c r="I8" s="41">
        <v>4435785</v>
      </c>
      <c r="J8" s="41">
        <v>4579200</v>
      </c>
      <c r="K8" s="41">
        <v>4232647</v>
      </c>
    </row>
    <row r="9" spans="1:11" x14ac:dyDescent="0.25">
      <c r="B9" s="27" t="s">
        <v>53</v>
      </c>
      <c r="C9" s="41">
        <v>674496</v>
      </c>
      <c r="D9" s="41">
        <v>662485</v>
      </c>
      <c r="E9" s="41">
        <v>818266</v>
      </c>
      <c r="F9" s="41">
        <v>850984</v>
      </c>
      <c r="G9" s="41">
        <v>932654</v>
      </c>
      <c r="H9" s="41">
        <v>1154262</v>
      </c>
      <c r="I9" s="41">
        <v>1356771</v>
      </c>
      <c r="J9" s="41">
        <v>1457700</v>
      </c>
      <c r="K9" s="41">
        <v>1448512</v>
      </c>
    </row>
    <row r="10" spans="1:11" x14ac:dyDescent="0.25">
      <c r="B10" s="27" t="s">
        <v>54</v>
      </c>
      <c r="C10" s="41">
        <v>266084</v>
      </c>
      <c r="D10" s="41">
        <v>261844</v>
      </c>
      <c r="E10" s="41">
        <v>337176</v>
      </c>
      <c r="F10" s="41">
        <v>365387</v>
      </c>
      <c r="G10" s="41">
        <v>409952</v>
      </c>
      <c r="H10" s="41">
        <v>532601</v>
      </c>
      <c r="I10" s="41">
        <v>648740</v>
      </c>
      <c r="J10" s="41">
        <v>727510</v>
      </c>
      <c r="K10" s="41">
        <v>771213</v>
      </c>
    </row>
    <row r="11" spans="1:11" x14ac:dyDescent="0.25">
      <c r="B11" s="27" t="s">
        <v>55</v>
      </c>
      <c r="C11" s="41">
        <v>117162</v>
      </c>
      <c r="D11" s="41">
        <v>118069</v>
      </c>
      <c r="E11" s="41">
        <v>152374</v>
      </c>
      <c r="F11" s="41">
        <v>170379</v>
      </c>
      <c r="G11" s="41">
        <v>192859</v>
      </c>
      <c r="H11" s="41">
        <v>243118</v>
      </c>
      <c r="I11" s="41">
        <v>301683</v>
      </c>
      <c r="J11" s="41">
        <v>336064</v>
      </c>
      <c r="K11" s="41">
        <v>359736</v>
      </c>
    </row>
    <row r="12" spans="1:11" x14ac:dyDescent="0.25">
      <c r="B12" s="27" t="s">
        <v>56</v>
      </c>
      <c r="C12" s="41">
        <v>25511</v>
      </c>
      <c r="D12" s="41">
        <v>31798</v>
      </c>
      <c r="E12" s="41">
        <v>43584</v>
      </c>
      <c r="F12" s="41">
        <v>52715</v>
      </c>
      <c r="G12" s="41">
        <v>65079</v>
      </c>
      <c r="H12" s="41">
        <v>78620</v>
      </c>
      <c r="I12" s="41">
        <v>110688</v>
      </c>
      <c r="J12" s="41">
        <v>126636</v>
      </c>
      <c r="K12" s="41">
        <v>137542</v>
      </c>
    </row>
    <row r="13" spans="1:11" x14ac:dyDescent="0.25">
      <c r="B13" s="27"/>
      <c r="C13" s="34"/>
      <c r="D13" s="34"/>
      <c r="E13" s="34"/>
      <c r="F13" s="34"/>
      <c r="G13" s="34"/>
      <c r="H13" s="34"/>
      <c r="I13" s="34"/>
      <c r="J13" s="34"/>
    </row>
    <row r="14" spans="1:11" x14ac:dyDescent="0.25">
      <c r="B14" s="24" t="s">
        <v>67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</row>
    <row r="15" spans="1:11" x14ac:dyDescent="0.25">
      <c r="B15" s="27" t="s">
        <v>50</v>
      </c>
      <c r="C15" s="41">
        <v>362</v>
      </c>
      <c r="D15" s="41">
        <v>288</v>
      </c>
      <c r="E15" s="41">
        <v>372</v>
      </c>
      <c r="F15" s="41">
        <v>657</v>
      </c>
      <c r="G15" s="41">
        <v>884</v>
      </c>
      <c r="H15" s="41">
        <v>947</v>
      </c>
      <c r="I15" s="41">
        <v>961</v>
      </c>
      <c r="J15" s="41">
        <v>555</v>
      </c>
      <c r="K15" s="41">
        <v>577</v>
      </c>
    </row>
    <row r="16" spans="1:11" x14ac:dyDescent="0.25">
      <c r="B16" s="27" t="s">
        <v>51</v>
      </c>
      <c r="C16" s="41">
        <v>357</v>
      </c>
      <c r="D16" s="41">
        <v>254</v>
      </c>
      <c r="E16" s="41">
        <v>290</v>
      </c>
      <c r="F16" s="41">
        <v>322</v>
      </c>
      <c r="G16" s="41">
        <v>345</v>
      </c>
      <c r="H16" s="41">
        <v>395</v>
      </c>
      <c r="I16" s="41">
        <v>349</v>
      </c>
      <c r="J16" s="41">
        <v>248</v>
      </c>
      <c r="K16" s="41">
        <v>150</v>
      </c>
    </row>
    <row r="17" spans="2:11" x14ac:dyDescent="0.25">
      <c r="B17" s="27" t="s">
        <v>52</v>
      </c>
      <c r="C17" s="41">
        <v>5922</v>
      </c>
      <c r="D17" s="41">
        <v>4981</v>
      </c>
      <c r="E17" s="41">
        <v>4293</v>
      </c>
      <c r="F17" s="41">
        <v>4417</v>
      </c>
      <c r="G17" s="41">
        <v>4496</v>
      </c>
      <c r="H17" s="41">
        <v>4754</v>
      </c>
      <c r="I17" s="41">
        <v>4340</v>
      </c>
      <c r="J17" s="41">
        <v>2660</v>
      </c>
      <c r="K17" s="41">
        <v>3617</v>
      </c>
    </row>
    <row r="18" spans="2:11" x14ac:dyDescent="0.25">
      <c r="B18" s="27" t="s">
        <v>53</v>
      </c>
      <c r="C18" s="41">
        <v>24851</v>
      </c>
      <c r="D18" s="41">
        <v>24471</v>
      </c>
      <c r="E18" s="41">
        <v>24092</v>
      </c>
      <c r="F18" s="41">
        <v>24526</v>
      </c>
      <c r="G18" s="41">
        <v>24258</v>
      </c>
      <c r="H18" s="41">
        <v>22940</v>
      </c>
      <c r="I18" s="41">
        <v>20743</v>
      </c>
      <c r="J18" s="41">
        <v>12711</v>
      </c>
      <c r="K18" s="41">
        <v>16523</v>
      </c>
    </row>
    <row r="19" spans="2:11" x14ac:dyDescent="0.25">
      <c r="B19" s="27" t="s">
        <v>54</v>
      </c>
      <c r="C19" s="41">
        <v>19984</v>
      </c>
      <c r="D19" s="41">
        <v>21217</v>
      </c>
      <c r="E19" s="41">
        <v>22269</v>
      </c>
      <c r="F19" s="41">
        <v>23988</v>
      </c>
      <c r="G19" s="41">
        <v>25486</v>
      </c>
      <c r="H19" s="41">
        <v>26047</v>
      </c>
      <c r="I19" s="41">
        <v>23584</v>
      </c>
      <c r="J19" s="41">
        <v>16583</v>
      </c>
      <c r="K19" s="41">
        <v>14560</v>
      </c>
    </row>
    <row r="20" spans="2:11" x14ac:dyDescent="0.25">
      <c r="B20" s="27" t="s">
        <v>55</v>
      </c>
      <c r="C20" s="41">
        <v>8707</v>
      </c>
      <c r="D20" s="41">
        <v>9592</v>
      </c>
      <c r="E20" s="41">
        <v>10049</v>
      </c>
      <c r="F20" s="41">
        <v>10934</v>
      </c>
      <c r="G20" s="41">
        <v>11684</v>
      </c>
      <c r="H20" s="41">
        <v>12980</v>
      </c>
      <c r="I20" s="41">
        <v>12211</v>
      </c>
      <c r="J20" s="41">
        <v>9791</v>
      </c>
      <c r="K20" s="41">
        <v>7122</v>
      </c>
    </row>
    <row r="21" spans="2:11" x14ac:dyDescent="0.25">
      <c r="B21" s="27" t="s">
        <v>56</v>
      </c>
      <c r="C21" s="41">
        <v>2706</v>
      </c>
      <c r="D21" s="41">
        <v>3168</v>
      </c>
      <c r="E21" s="41">
        <v>3286</v>
      </c>
      <c r="F21" s="41">
        <v>3733</v>
      </c>
      <c r="G21" s="41">
        <v>4186</v>
      </c>
      <c r="H21" s="41">
        <v>4922</v>
      </c>
      <c r="I21" s="41">
        <v>4938</v>
      </c>
      <c r="J21" s="41">
        <v>3295</v>
      </c>
      <c r="K21" s="41">
        <v>1913</v>
      </c>
    </row>
    <row r="22" spans="2:11" x14ac:dyDescent="0.25">
      <c r="B22" s="27"/>
      <c r="C22" s="34"/>
      <c r="D22" s="34"/>
      <c r="E22" s="34"/>
      <c r="F22" s="34"/>
      <c r="G22" s="34"/>
      <c r="H22" s="34"/>
      <c r="I22" s="34"/>
      <c r="J22" s="34"/>
    </row>
    <row r="23" spans="2:11" x14ac:dyDescent="0.25">
      <c r="B23" s="24" t="s">
        <v>68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</row>
    <row r="24" spans="2:11" x14ac:dyDescent="0.25">
      <c r="B24" s="27" t="s">
        <v>50</v>
      </c>
      <c r="C24" s="41">
        <v>1745</v>
      </c>
      <c r="D24" s="41">
        <v>1801</v>
      </c>
      <c r="E24" s="41">
        <v>2043</v>
      </c>
      <c r="F24" s="41">
        <v>2140</v>
      </c>
      <c r="G24" s="41">
        <v>2263</v>
      </c>
      <c r="H24" s="41">
        <v>2717</v>
      </c>
      <c r="I24" s="41">
        <v>2882</v>
      </c>
      <c r="J24" s="41">
        <v>3211</v>
      </c>
      <c r="K24" s="41">
        <v>3132</v>
      </c>
    </row>
    <row r="25" spans="2:11" x14ac:dyDescent="0.25">
      <c r="B25" s="27" t="s">
        <v>51</v>
      </c>
      <c r="C25" s="41">
        <v>915</v>
      </c>
      <c r="D25" s="41">
        <v>1137</v>
      </c>
      <c r="E25" s="41">
        <v>1144</v>
      </c>
      <c r="F25" s="41">
        <v>1228</v>
      </c>
      <c r="G25" s="41">
        <v>1301</v>
      </c>
      <c r="H25" s="41">
        <v>1769</v>
      </c>
      <c r="I25" s="41">
        <v>1969</v>
      </c>
      <c r="J25" s="41">
        <v>2226</v>
      </c>
      <c r="K25" s="41">
        <v>2158</v>
      </c>
    </row>
    <row r="26" spans="2:11" x14ac:dyDescent="0.25">
      <c r="B26" s="27" t="s">
        <v>52</v>
      </c>
      <c r="C26" s="41">
        <v>4149</v>
      </c>
      <c r="D26" s="41">
        <v>4552</v>
      </c>
      <c r="E26" s="41">
        <v>4457</v>
      </c>
      <c r="F26" s="41">
        <v>4641</v>
      </c>
      <c r="G26" s="41">
        <v>4783</v>
      </c>
      <c r="H26" s="41">
        <v>5742</v>
      </c>
      <c r="I26" s="41">
        <v>5912</v>
      </c>
      <c r="J26" s="41">
        <v>4671</v>
      </c>
      <c r="K26" s="41">
        <v>4953</v>
      </c>
    </row>
    <row r="27" spans="2:11" x14ac:dyDescent="0.25">
      <c r="B27" s="27" t="s">
        <v>53</v>
      </c>
      <c r="C27" s="41">
        <v>3079</v>
      </c>
      <c r="D27" s="41">
        <v>3500</v>
      </c>
      <c r="E27" s="41">
        <v>3572</v>
      </c>
      <c r="F27" s="41">
        <v>3777</v>
      </c>
      <c r="G27" s="41">
        <v>3924</v>
      </c>
      <c r="H27" s="41">
        <v>4463</v>
      </c>
      <c r="I27" s="41">
        <v>4630</v>
      </c>
      <c r="J27" s="41">
        <v>3598</v>
      </c>
      <c r="K27" s="41">
        <v>3882</v>
      </c>
    </row>
    <row r="28" spans="2:11" x14ac:dyDescent="0.25">
      <c r="B28" s="27" t="s">
        <v>54</v>
      </c>
      <c r="C28" s="41">
        <v>2266</v>
      </c>
      <c r="D28" s="41">
        <v>2859</v>
      </c>
      <c r="E28" s="41">
        <v>3006</v>
      </c>
      <c r="F28" s="41">
        <v>3230</v>
      </c>
      <c r="G28" s="41">
        <v>3477</v>
      </c>
      <c r="H28" s="41">
        <v>4061</v>
      </c>
      <c r="I28" s="41">
        <v>4135</v>
      </c>
      <c r="J28" s="41">
        <v>2893</v>
      </c>
      <c r="K28" s="41">
        <v>3371</v>
      </c>
    </row>
    <row r="29" spans="2:11" x14ac:dyDescent="0.25">
      <c r="B29" s="27" t="s">
        <v>55</v>
      </c>
      <c r="C29" s="41">
        <v>1649</v>
      </c>
      <c r="D29" s="41">
        <v>2045</v>
      </c>
      <c r="E29" s="41">
        <v>2139</v>
      </c>
      <c r="F29" s="41">
        <v>2290</v>
      </c>
      <c r="G29" s="41">
        <v>2398</v>
      </c>
      <c r="H29" s="41">
        <v>2925</v>
      </c>
      <c r="I29" s="41">
        <v>2850</v>
      </c>
      <c r="J29" s="41">
        <v>2077</v>
      </c>
      <c r="K29" s="41">
        <v>1972</v>
      </c>
    </row>
    <row r="30" spans="2:11" x14ac:dyDescent="0.25">
      <c r="B30" s="27" t="s">
        <v>56</v>
      </c>
      <c r="C30" s="41">
        <v>610</v>
      </c>
      <c r="D30" s="41">
        <v>880</v>
      </c>
      <c r="E30" s="41">
        <v>961</v>
      </c>
      <c r="F30" s="41">
        <v>1114</v>
      </c>
      <c r="G30" s="41">
        <v>1282</v>
      </c>
      <c r="H30" s="41">
        <v>1729</v>
      </c>
      <c r="I30" s="41">
        <v>1765</v>
      </c>
      <c r="J30" s="41">
        <v>1120</v>
      </c>
      <c r="K30" s="41">
        <v>684</v>
      </c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25">
      <c r="B32" s="86" t="s">
        <v>61</v>
      </c>
      <c r="C32" s="12"/>
      <c r="D32" s="12"/>
      <c r="E32" s="12"/>
      <c r="F32" s="12"/>
      <c r="G32" s="12"/>
      <c r="H32" s="12"/>
      <c r="I32" s="12"/>
      <c r="J32" s="12"/>
    </row>
    <row r="33" spans="2:2" x14ac:dyDescent="0.25">
      <c r="B33" s="116" t="s">
        <v>155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Normal="100" workbookViewId="0">
      <selection activeCell="E24" sqref="E24"/>
    </sheetView>
  </sheetViews>
  <sheetFormatPr defaultRowHeight="15" x14ac:dyDescent="0.25"/>
  <cols>
    <col min="2" max="2" width="20.5703125" customWidth="1"/>
    <col min="3" max="3" width="13.7109375" customWidth="1"/>
    <col min="4" max="4" width="13.85546875" customWidth="1"/>
    <col min="5" max="5" width="14.140625" customWidth="1"/>
    <col min="6" max="6" width="14.28515625" customWidth="1"/>
    <col min="7" max="7" width="13.85546875" customWidth="1"/>
    <col min="8" max="8" width="13.7109375" customWidth="1"/>
    <col min="9" max="10" width="13.5703125" customWidth="1"/>
    <col min="11" max="11" width="13.85546875" customWidth="1"/>
    <col min="12" max="13" width="14" bestFit="1" customWidth="1"/>
  </cols>
  <sheetData>
    <row r="1" spans="1:13" x14ac:dyDescent="0.25">
      <c r="A1" s="106" t="s">
        <v>142</v>
      </c>
    </row>
    <row r="2" spans="1:13" ht="18" customHeight="1" x14ac:dyDescent="0.25">
      <c r="B2" s="135" t="s">
        <v>73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203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74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43862</v>
      </c>
    </row>
    <row r="6" spans="1:13" x14ac:dyDescent="0.25">
      <c r="B6" s="27" t="s">
        <v>69</v>
      </c>
      <c r="C6" s="15">
        <v>566270980076.38</v>
      </c>
      <c r="D6" s="15">
        <v>602627618593.11011</v>
      </c>
      <c r="E6" s="15">
        <v>677346335870.35999</v>
      </c>
      <c r="F6" s="15">
        <v>681538033267.38013</v>
      </c>
      <c r="G6" s="15">
        <v>704173478858.47034</v>
      </c>
      <c r="H6" s="15">
        <v>722126562449.46997</v>
      </c>
      <c r="I6" s="15">
        <v>794869594010.72974</v>
      </c>
      <c r="J6" s="15">
        <v>840278833315.65015</v>
      </c>
      <c r="K6" s="15">
        <v>903183082688.33997</v>
      </c>
      <c r="L6" s="15">
        <v>989454931759.81006</v>
      </c>
      <c r="M6" s="15">
        <v>984421710343.08997</v>
      </c>
    </row>
    <row r="7" spans="1:13" x14ac:dyDescent="0.25">
      <c r="B7" s="27" t="s">
        <v>70</v>
      </c>
      <c r="C7" s="15">
        <v>247542856574.22458</v>
      </c>
      <c r="D7" s="15">
        <v>294878440394.29474</v>
      </c>
      <c r="E7" s="15">
        <v>359145788062.14447</v>
      </c>
      <c r="F7" s="15">
        <v>402458405496.66565</v>
      </c>
      <c r="G7" s="15">
        <v>472912922136.67291</v>
      </c>
      <c r="H7" s="15">
        <v>563561775594.73364</v>
      </c>
      <c r="I7" s="15">
        <v>691128896595.51355</v>
      </c>
      <c r="J7" s="15">
        <v>810216050692.80322</v>
      </c>
      <c r="K7" s="15">
        <v>887486955006.19897</v>
      </c>
      <c r="L7" s="15">
        <v>1005509735808.1656</v>
      </c>
      <c r="M7" s="15">
        <v>1012600287462.6927</v>
      </c>
    </row>
    <row r="8" spans="1:13" x14ac:dyDescent="0.25">
      <c r="B8" s="28" t="s">
        <v>9</v>
      </c>
      <c r="C8" s="26">
        <f>C6+C7</f>
        <v>813813836650.60461</v>
      </c>
      <c r="D8" s="26">
        <v>897506058987.40479</v>
      </c>
      <c r="E8" s="26">
        <v>1036492123932.5044</v>
      </c>
      <c r="F8" s="26">
        <v>1083996438764.0458</v>
      </c>
      <c r="G8" s="26">
        <v>1177086400995.1433</v>
      </c>
      <c r="H8" s="26">
        <v>1285688338044.2036</v>
      </c>
      <c r="I8" s="26">
        <v>1485998490606.2432</v>
      </c>
      <c r="J8" s="26">
        <v>1650494884008.4534</v>
      </c>
      <c r="K8" s="26">
        <v>1790670037694.5391</v>
      </c>
      <c r="L8" s="26">
        <v>1994964667567.9756</v>
      </c>
      <c r="M8" s="26">
        <v>1997021997805.7827</v>
      </c>
    </row>
    <row r="9" spans="1:13" ht="11.25" customHeight="1" x14ac:dyDescent="0.25">
      <c r="B9" s="27" t="s">
        <v>71</v>
      </c>
      <c r="C9" s="31">
        <v>0.20141473966483497</v>
      </c>
      <c r="D9" s="31">
        <v>0.20507946038243571</v>
      </c>
      <c r="E9" s="31">
        <v>0.21527389193490526</v>
      </c>
      <c r="F9" s="31">
        <v>0.20331468523239296</v>
      </c>
      <c r="G9" s="31">
        <v>0.20368506215488227</v>
      </c>
      <c r="H9" s="31">
        <v>0.21443195664625905</v>
      </c>
      <c r="I9" s="31">
        <v>0.23710705020918307</v>
      </c>
      <c r="J9" s="31">
        <v>0.2518361950398344</v>
      </c>
      <c r="K9" s="31">
        <v>0.2622698619533374</v>
      </c>
      <c r="L9" s="31">
        <v>0.27490495872119575</v>
      </c>
      <c r="M9" s="31">
        <v>0.27518845761884275</v>
      </c>
    </row>
    <row r="10" spans="1:13" ht="12.75" customHeight="1" x14ac:dyDescent="0.25">
      <c r="B10" s="27" t="s">
        <v>72</v>
      </c>
      <c r="C10" s="15">
        <v>3885847000000</v>
      </c>
      <c r="D10" s="15">
        <v>4376382000000</v>
      </c>
      <c r="E10" s="15">
        <v>4814760000000</v>
      </c>
      <c r="F10" s="15">
        <v>5331619000000</v>
      </c>
      <c r="G10" s="15">
        <v>5778953000000</v>
      </c>
      <c r="H10" s="15">
        <v>5995787000000</v>
      </c>
      <c r="I10" s="15">
        <v>6267205000000</v>
      </c>
      <c r="J10" s="15">
        <v>6553843000000</v>
      </c>
      <c r="K10" s="15">
        <v>6827586000000</v>
      </c>
      <c r="L10" s="15">
        <v>7256925000000.5898</v>
      </c>
      <c r="M10" s="15">
        <v>7256925000000.5898</v>
      </c>
    </row>
    <row r="11" spans="1:1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ht="15.75" x14ac:dyDescent="0.25">
      <c r="A12" s="12"/>
      <c r="B12" s="96" t="s">
        <v>210</v>
      </c>
      <c r="C12" s="95"/>
      <c r="D12" s="93"/>
      <c r="E12" s="93"/>
      <c r="F12" s="94"/>
      <c r="G12" s="94"/>
      <c r="H12" s="94"/>
      <c r="I12" s="94"/>
      <c r="J12" s="94"/>
      <c r="K12" s="94"/>
    </row>
    <row r="13" spans="1:13" x14ac:dyDescent="0.25">
      <c r="A13" s="12"/>
      <c r="B13" s="136" t="s">
        <v>159</v>
      </c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13" x14ac:dyDescent="0.25">
      <c r="A14" s="12"/>
      <c r="B14" s="59" t="s">
        <v>171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3" x14ac:dyDescent="0.25">
      <c r="A15" s="12"/>
      <c r="B15" s="59" t="s">
        <v>170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3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2">
    <mergeCell ref="B2:K2"/>
    <mergeCell ref="B13:K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opLeftCell="I4" zoomScaleNormal="100" workbookViewId="0">
      <selection activeCell="N20" sqref="N20"/>
    </sheetView>
  </sheetViews>
  <sheetFormatPr defaultRowHeight="15" x14ac:dyDescent="0.25"/>
  <cols>
    <col min="2" max="2" width="30.85546875" customWidth="1"/>
    <col min="3" max="3" width="13.28515625" customWidth="1"/>
    <col min="4" max="4" width="14" customWidth="1"/>
    <col min="5" max="5" width="12.5703125" customWidth="1"/>
    <col min="6" max="6" width="12.28515625" customWidth="1"/>
    <col min="7" max="8" width="12.5703125" customWidth="1"/>
    <col min="9" max="9" width="13" customWidth="1"/>
    <col min="10" max="10" width="12.85546875" customWidth="1"/>
    <col min="11" max="11" width="13" customWidth="1"/>
    <col min="12" max="13" width="12.570312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73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202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79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43862</v>
      </c>
    </row>
    <row r="6" spans="1:13" x14ac:dyDescent="0.25">
      <c r="B6" s="27" t="s">
        <v>76</v>
      </c>
      <c r="C6" s="15">
        <v>194982194817.24994</v>
      </c>
      <c r="D6" s="15">
        <v>210401983544.36005</v>
      </c>
      <c r="E6" s="15">
        <v>241999853509.15994</v>
      </c>
      <c r="F6" s="15">
        <v>238705269386.52011</v>
      </c>
      <c r="G6" s="15">
        <v>251292693771.91016</v>
      </c>
      <c r="H6" s="15">
        <v>272706319011.90997</v>
      </c>
      <c r="I6" s="15">
        <v>304390476084.63977</v>
      </c>
      <c r="J6" s="15">
        <v>320383878615.06995</v>
      </c>
      <c r="K6" s="15">
        <v>338296492673.72998</v>
      </c>
      <c r="L6" s="117">
        <v>368257316052.79999</v>
      </c>
      <c r="M6" s="117">
        <v>374777891779.70001</v>
      </c>
    </row>
    <row r="7" spans="1:13" x14ac:dyDescent="0.25">
      <c r="B7" s="27" t="s">
        <v>77</v>
      </c>
      <c r="C7" s="15">
        <v>370535022904.46991</v>
      </c>
      <c r="D7" s="15">
        <v>391047334354.56012</v>
      </c>
      <c r="E7" s="15">
        <v>433719797473.71008</v>
      </c>
      <c r="F7" s="15">
        <v>438907342632.23999</v>
      </c>
      <c r="G7" s="15">
        <v>448238858040.08014</v>
      </c>
      <c r="H7" s="15">
        <v>443982641692.01001</v>
      </c>
      <c r="I7" s="15">
        <v>483763949174.54004</v>
      </c>
      <c r="J7" s="15">
        <v>511990499070.75012</v>
      </c>
      <c r="K7" s="15">
        <v>556107206727.35999</v>
      </c>
      <c r="L7" s="117">
        <v>611369813131.77002</v>
      </c>
      <c r="M7" s="117">
        <v>599838142777.77002</v>
      </c>
    </row>
    <row r="8" spans="1:13" x14ac:dyDescent="0.25">
      <c r="B8" s="27" t="s">
        <v>78</v>
      </c>
      <c r="C8" s="117">
        <v>753762354.65999997</v>
      </c>
      <c r="D8" s="117">
        <v>1178300694.1900003</v>
      </c>
      <c r="E8" s="117">
        <v>1626684887.49</v>
      </c>
      <c r="F8" s="117">
        <v>3925421248.6199999</v>
      </c>
      <c r="G8" s="117">
        <v>4641927046.4799995</v>
      </c>
      <c r="H8" s="117">
        <v>5437601745.5499992</v>
      </c>
      <c r="I8" s="117">
        <v>6715168751.5500002</v>
      </c>
      <c r="J8" s="117">
        <v>7904455629.8299999</v>
      </c>
      <c r="K8" s="117">
        <v>8779383287.25</v>
      </c>
      <c r="L8" s="117">
        <v>9827802575.2399998</v>
      </c>
      <c r="M8" s="117">
        <v>9805675785.6200008</v>
      </c>
    </row>
    <row r="9" spans="1:13" x14ac:dyDescent="0.25">
      <c r="B9" s="28" t="s">
        <v>9</v>
      </c>
      <c r="C9" s="26">
        <v>566270980076.37988</v>
      </c>
      <c r="D9" s="26">
        <v>602627618593.11011</v>
      </c>
      <c r="E9" s="26">
        <v>677346335870.35999</v>
      </c>
      <c r="F9" s="26">
        <v>681538033267.38013</v>
      </c>
      <c r="G9" s="26">
        <v>704173478858.47021</v>
      </c>
      <c r="H9" s="26">
        <v>722126562449.46997</v>
      </c>
      <c r="I9" s="26">
        <v>794869594010.72986</v>
      </c>
      <c r="J9" s="26">
        <v>840278833315.65002</v>
      </c>
      <c r="K9" s="26">
        <v>903183082688.33997</v>
      </c>
      <c r="L9" s="26">
        <v>989454931759.81006</v>
      </c>
      <c r="M9" s="26">
        <v>984421710343.08997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ht="14.25" customHeight="1" x14ac:dyDescent="0.25">
      <c r="B11" s="137" t="s">
        <v>211</v>
      </c>
      <c r="C11" s="137"/>
      <c r="D11" s="137"/>
      <c r="E11" s="137"/>
      <c r="F11" s="137"/>
      <c r="G11" s="137"/>
      <c r="H11" s="137"/>
      <c r="I11" s="137"/>
      <c r="J11" s="137"/>
      <c r="K11" s="137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4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4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4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4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4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4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4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4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4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4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4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4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</sheetData>
  <mergeCells count="2">
    <mergeCell ref="B2:K2"/>
    <mergeCell ref="B11:K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0"/>
  <sheetViews>
    <sheetView topLeftCell="D1" zoomScaleNormal="100" workbookViewId="0">
      <selection activeCell="N19" sqref="N19"/>
    </sheetView>
  </sheetViews>
  <sheetFormatPr defaultRowHeight="15" x14ac:dyDescent="0.25"/>
  <cols>
    <col min="2" max="2" width="25.140625" customWidth="1"/>
    <col min="3" max="3" width="17.42578125" customWidth="1"/>
    <col min="4" max="4" width="16.140625" customWidth="1"/>
    <col min="5" max="5" width="16.28515625" customWidth="1"/>
    <col min="6" max="6" width="18.140625" customWidth="1"/>
    <col min="7" max="7" width="16" customWidth="1"/>
    <col min="8" max="8" width="14.42578125" customWidth="1"/>
    <col min="9" max="9" width="14.7109375" customWidth="1"/>
    <col min="10" max="10" width="14.85546875" customWidth="1"/>
    <col min="11" max="11" width="15.140625" customWidth="1"/>
    <col min="12" max="13" width="12.5703125" bestFit="1" customWidth="1"/>
  </cols>
  <sheetData>
    <row r="1" spans="1:28" x14ac:dyDescent="0.25">
      <c r="A1" s="110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8" x14ac:dyDescent="0.25">
      <c r="A2" s="12"/>
      <c r="B2" s="135" t="s">
        <v>73</v>
      </c>
      <c r="C2" s="135"/>
      <c r="D2" s="135"/>
      <c r="E2" s="135"/>
      <c r="F2" s="135"/>
      <c r="G2" s="135"/>
      <c r="H2" s="135"/>
      <c r="I2" s="135"/>
      <c r="J2" s="135"/>
      <c r="K2" s="135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.75" x14ac:dyDescent="0.25">
      <c r="A4" s="12"/>
      <c r="B4" s="17" t="s">
        <v>201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x14ac:dyDescent="0.25">
      <c r="A5" s="12"/>
      <c r="B5" s="114" t="s">
        <v>164</v>
      </c>
      <c r="C5" s="43">
        <v>2010</v>
      </c>
      <c r="D5" s="43">
        <v>2011</v>
      </c>
      <c r="E5" s="43">
        <v>2012</v>
      </c>
      <c r="F5" s="43">
        <v>2013</v>
      </c>
      <c r="G5" s="43">
        <v>2014</v>
      </c>
      <c r="H5" s="43">
        <v>2015</v>
      </c>
      <c r="I5" s="43">
        <v>2016</v>
      </c>
      <c r="J5" s="43">
        <v>2017</v>
      </c>
      <c r="K5" s="43">
        <v>2018</v>
      </c>
      <c r="L5" s="43">
        <v>2019</v>
      </c>
      <c r="M5" s="115">
        <v>43862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x14ac:dyDescent="0.25">
      <c r="A6" s="12"/>
      <c r="B6" s="111" t="s">
        <v>12</v>
      </c>
      <c r="C6" s="20">
        <v>432603949618.38037</v>
      </c>
      <c r="D6" s="20">
        <v>449504313527.0899</v>
      </c>
      <c r="E6" s="20">
        <v>498289356663.66998</v>
      </c>
      <c r="F6" s="20">
        <v>496089152393.93005</v>
      </c>
      <c r="G6" s="20">
        <v>496093315335.70996</v>
      </c>
      <c r="H6" s="20">
        <v>484860152444.46014</v>
      </c>
      <c r="I6" s="20">
        <v>519300415745.4201</v>
      </c>
      <c r="J6" s="20">
        <v>533143897474.14972</v>
      </c>
      <c r="K6" s="20">
        <v>566109965095.81018</v>
      </c>
      <c r="L6" s="20">
        <v>608359302835.95996</v>
      </c>
      <c r="M6" s="20">
        <v>599672233464.03003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x14ac:dyDescent="0.25">
      <c r="A7" s="12"/>
      <c r="B7" s="111" t="s">
        <v>13</v>
      </c>
      <c r="C7" s="20">
        <v>45503598354.860023</v>
      </c>
      <c r="D7" s="20">
        <v>51490027825.940025</v>
      </c>
      <c r="E7" s="20">
        <v>59344247339.450043</v>
      </c>
      <c r="F7" s="20">
        <v>60366375311.890022</v>
      </c>
      <c r="G7" s="20">
        <v>67603540295.780037</v>
      </c>
      <c r="H7" s="20">
        <v>76421502303.130051</v>
      </c>
      <c r="I7" s="20">
        <v>89269598400.849991</v>
      </c>
      <c r="J7" s="20">
        <v>99929406418.699951</v>
      </c>
      <c r="K7" s="20">
        <v>109984934087.68983</v>
      </c>
      <c r="L7" s="20">
        <v>121552842756.97</v>
      </c>
      <c r="M7" s="20">
        <v>123231249276.5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x14ac:dyDescent="0.25">
      <c r="A8" s="12"/>
      <c r="B8" s="111" t="s">
        <v>14</v>
      </c>
      <c r="C8" s="20">
        <v>83295814615.649979</v>
      </c>
      <c r="D8" s="20">
        <v>95777157184.63002</v>
      </c>
      <c r="E8" s="20">
        <v>114286476637.78993</v>
      </c>
      <c r="F8" s="20">
        <v>119845206261.30998</v>
      </c>
      <c r="G8" s="20">
        <v>135070411838.97997</v>
      </c>
      <c r="H8" s="20">
        <v>152010159982.22012</v>
      </c>
      <c r="I8" s="20">
        <v>176606033884.17996</v>
      </c>
      <c r="J8" s="20">
        <v>197052201545.77011</v>
      </c>
      <c r="K8" s="20">
        <v>217419335115.67996</v>
      </c>
      <c r="L8" s="20">
        <v>248038411023.42999</v>
      </c>
      <c r="M8" s="20">
        <v>250088046794.32999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x14ac:dyDescent="0.25">
      <c r="A9" s="12"/>
      <c r="B9" s="112" t="s">
        <v>9</v>
      </c>
      <c r="C9" s="113">
        <v>561403362588.89038</v>
      </c>
      <c r="D9" s="113">
        <v>596771498537.65991</v>
      </c>
      <c r="E9" s="113">
        <v>671920080640.90991</v>
      </c>
      <c r="F9" s="113">
        <v>676300733967.13</v>
      </c>
      <c r="G9" s="113">
        <v>698767267470.46997</v>
      </c>
      <c r="H9" s="113">
        <v>713291814729.8103</v>
      </c>
      <c r="I9" s="113">
        <v>785176048030.45007</v>
      </c>
      <c r="J9" s="113">
        <v>830125505438.61975</v>
      </c>
      <c r="K9" s="113">
        <v>893514234299.17993</v>
      </c>
      <c r="L9" s="113">
        <f>L6+L7+L8</f>
        <v>977950556616.35986</v>
      </c>
      <c r="M9" s="113">
        <f>M6+M7+M8</f>
        <v>972991529534.85999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25">
      <c r="A12" s="12"/>
      <c r="B12" s="59" t="s">
        <v>212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25">
      <c r="A13" s="12"/>
      <c r="B13" s="59" t="s">
        <v>172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spans="1:28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spans="1:28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spans="1:28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spans="1:28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spans="1:28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spans="1:28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spans="1:28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spans="1:28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spans="1:28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spans="1:28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spans="1:28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spans="1:28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spans="1:28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spans="1:28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spans="1:28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spans="1:28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spans="1:28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spans="1:28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spans="1:28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spans="1:28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spans="1:28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spans="1:28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spans="1:28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spans="1:28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spans="1:28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spans="1:28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spans="1:28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spans="1:28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spans="1:28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spans="1:28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spans="1:28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spans="1:28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spans="1:28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spans="1:28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spans="1:28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spans="1:28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spans="1:28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spans="1:28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spans="1:28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spans="1:28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spans="1:28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spans="1:28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spans="1:28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spans="1:28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spans="1:28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spans="1:28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spans="1:28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spans="1:28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spans="1:28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spans="1:28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spans="1:28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spans="1:28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spans="1:28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spans="1:28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spans="1:28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spans="1:28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spans="1:28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spans="1:28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28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spans="1:28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spans="1:28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spans="1:28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1:28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spans="1:28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spans="1:28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1:28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spans="1:28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spans="1:28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1:28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1:28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28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1:28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1:28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1:28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1:28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1:28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1:28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1:28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1:28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1:28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1:28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1:28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1:28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1:28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spans="1:28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spans="1:28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spans="1:28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1:28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1:28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spans="1:28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spans="1:28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1:28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1:28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1:28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1:28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1:28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1:28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1:28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1:28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1:28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1:28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spans="1:28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spans="1:28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spans="1:28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1:28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1:28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1:28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1:28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1:28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1:28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1:28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1:28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1:28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spans="1:28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1:28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spans="1:28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1:28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spans="1:28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spans="1:28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spans="1:28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spans="1:28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spans="1:28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spans="1:28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spans="1:28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spans="1:28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spans="1:28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spans="1:28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spans="1:28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spans="1:28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spans="1:28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spans="1:28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spans="1:28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spans="1:28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spans="1:28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spans="1:28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spans="1:28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spans="1:28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spans="1:28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spans="1:28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spans="1:28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spans="1:28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spans="1:28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spans="1:28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spans="1:28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spans="1:28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spans="1:28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spans="1:28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spans="1:28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spans="1:28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spans="1:28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spans="1:28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spans="1:28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spans="1:28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spans="1:28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spans="1:28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spans="1:28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spans="1:28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spans="1:28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spans="1:28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spans="1:28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spans="1:28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spans="1:28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spans="1:28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spans="1:28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spans="1:28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spans="1:28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spans="1:28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spans="1:28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spans="1:28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spans="1:28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spans="1:28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spans="1:28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spans="1:28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spans="1:28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spans="1:28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spans="1:28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spans="1:28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spans="1:28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spans="1:28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spans="1:28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spans="1:28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spans="1:28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spans="1:28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spans="1:28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spans="1:28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spans="1:28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spans="1:28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spans="1:28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spans="1:28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spans="1:28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spans="1:28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spans="1:28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spans="1:28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spans="1:28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spans="1:28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spans="1:28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spans="1:28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spans="1:28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spans="1:28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spans="1:28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spans="1:28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spans="1:28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spans="1:28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spans="1:28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spans="1:28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spans="1:28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spans="1:28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spans="1:28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spans="1:28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spans="1:28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spans="1:28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spans="1:28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spans="1:28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spans="1:28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spans="1:28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spans="1:28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spans="1:28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spans="1:28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spans="1:28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spans="1:28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spans="1:28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spans="1:28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spans="1:28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spans="1:28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spans="1:28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spans="1:28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spans="1:28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spans="1:28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spans="1:28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spans="1:28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spans="1:28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spans="1:28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spans="1:28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spans="1:28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spans="1:28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spans="1:28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spans="1:28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spans="1:28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spans="1:28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spans="1:28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spans="1:28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spans="1:28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spans="1:28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spans="1:28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spans="1:28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spans="1:28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spans="1:28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spans="1:28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spans="1:28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spans="1:28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spans="1:28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spans="1:28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spans="1:28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spans="1:28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spans="1:28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spans="1:28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spans="1:28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spans="1:28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spans="1:28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spans="1:28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spans="1:28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spans="1:28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spans="1:28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spans="1:28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spans="1:28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spans="1:28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spans="1:28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spans="1:28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spans="1:28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spans="1:28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spans="1:28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spans="1:28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spans="1:28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spans="1:28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spans="1:28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spans="1:28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spans="1:28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spans="1:28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spans="1:28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spans="1:28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spans="1:28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spans="1:28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spans="1:28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spans="1:28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spans="1:28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spans="1:28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spans="1:28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spans="1:28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spans="1:28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spans="1:28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spans="1:28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spans="1:28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spans="1:28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spans="1:28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spans="1:28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spans="1:28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spans="1:28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spans="1:28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spans="1:28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spans="1:28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spans="1:28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spans="1:28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spans="1:28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spans="1:28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spans="1:28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spans="1:28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spans="1:28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spans="1:28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spans="1:28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spans="1:28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spans="1:28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spans="1:28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spans="1:28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spans="1:28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spans="1:28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spans="1:28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spans="1:28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spans="1:28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spans="1:28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spans="1:28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spans="1:28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spans="1:28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spans="1:28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spans="1:28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spans="1:28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spans="1:28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spans="1:28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spans="1:28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spans="1:28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spans="1:28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spans="1:28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spans="1:28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spans="1:28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spans="1:28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spans="1:28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spans="1:28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spans="1:28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spans="1:28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spans="1:28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spans="1:28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spans="1:28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spans="1:28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spans="1:28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spans="1:28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spans="1:28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spans="1:28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spans="1:28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spans="1:28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spans="1:28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spans="1:28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spans="1:28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spans="1:28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spans="1:28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spans="1:28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spans="1:28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spans="1:28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spans="1:28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spans="1:28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spans="1:28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spans="1:28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spans="1:28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spans="1:28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spans="1:28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spans="1:28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spans="1:28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spans="1:28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spans="1:28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spans="1:28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spans="1:28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spans="1:28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spans="1:28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spans="1:28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spans="1:28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spans="1:28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spans="1:28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spans="1:28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spans="1:28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spans="1:28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spans="1:28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spans="1:28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spans="1:28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spans="1:28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spans="1:28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spans="1:28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spans="1:28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spans="1:28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spans="1:28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spans="1:28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spans="1:28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spans="1:28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spans="1:28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spans="1:28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spans="1:28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spans="1:28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spans="1:28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H1" zoomScaleNormal="100" workbookViewId="0">
      <selection activeCell="J17" sqref="J17"/>
    </sheetView>
  </sheetViews>
  <sheetFormatPr defaultRowHeight="15" x14ac:dyDescent="0.25"/>
  <cols>
    <col min="2" max="2" width="34.42578125" customWidth="1"/>
    <col min="3" max="3" width="12.85546875" customWidth="1"/>
    <col min="4" max="4" width="12.42578125" customWidth="1"/>
    <col min="5" max="6" width="12.5703125" customWidth="1"/>
    <col min="7" max="7" width="13.140625" customWidth="1"/>
    <col min="8" max="8" width="12.42578125" customWidth="1"/>
    <col min="9" max="9" width="13" customWidth="1"/>
    <col min="10" max="10" width="12.42578125" customWidth="1"/>
    <col min="11" max="11" width="12.28515625" customWidth="1"/>
    <col min="12" max="13" width="12.570312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73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200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84</v>
      </c>
      <c r="C5" s="43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43862</v>
      </c>
    </row>
    <row r="6" spans="1:13" x14ac:dyDescent="0.25">
      <c r="B6" s="27" t="s">
        <v>81</v>
      </c>
      <c r="C6" s="15">
        <v>58494067915</v>
      </c>
      <c r="D6" s="15">
        <v>68023926475</v>
      </c>
      <c r="E6" s="15">
        <v>79006082551</v>
      </c>
      <c r="F6" s="15">
        <v>84066560937</v>
      </c>
      <c r="G6" s="15">
        <v>94201046842</v>
      </c>
      <c r="H6" s="15">
        <v>107655289260</v>
      </c>
      <c r="I6" s="15">
        <v>123872299078</v>
      </c>
      <c r="J6" s="15">
        <v>140614270030</v>
      </c>
      <c r="K6" s="15">
        <v>150948221018</v>
      </c>
      <c r="L6" s="15">
        <v>165135653950.21298</v>
      </c>
      <c r="M6" s="15">
        <v>164632718989.11548</v>
      </c>
    </row>
    <row r="7" spans="1:13" x14ac:dyDescent="0.25">
      <c r="B7" s="27" t="s">
        <v>82</v>
      </c>
      <c r="C7" s="15">
        <v>125912074994</v>
      </c>
      <c r="D7" s="15">
        <v>160629389759</v>
      </c>
      <c r="E7" s="15">
        <v>210376804326</v>
      </c>
      <c r="F7" s="15">
        <v>243541580267</v>
      </c>
      <c r="G7" s="15">
        <v>301199976721</v>
      </c>
      <c r="H7" s="15">
        <v>380326824157</v>
      </c>
      <c r="I7" s="15">
        <v>487120550107</v>
      </c>
      <c r="J7" s="15">
        <v>584283735397</v>
      </c>
      <c r="K7" s="15">
        <v>650073116473</v>
      </c>
      <c r="L7" s="15">
        <v>745242050748.61304</v>
      </c>
      <c r="M7" s="15">
        <v>754496105343.96814</v>
      </c>
    </row>
    <row r="8" spans="1:13" x14ac:dyDescent="0.25">
      <c r="B8" s="27" t="s">
        <v>83</v>
      </c>
      <c r="C8" s="15">
        <v>31989738897</v>
      </c>
      <c r="D8" s="15">
        <v>34221937290</v>
      </c>
      <c r="E8" s="15">
        <v>36931604147</v>
      </c>
      <c r="F8" s="15">
        <v>37605677484</v>
      </c>
      <c r="G8" s="15">
        <v>37635096377</v>
      </c>
      <c r="H8" s="15">
        <v>40211172628</v>
      </c>
      <c r="I8" s="15">
        <v>42761268522</v>
      </c>
      <c r="J8" s="15">
        <v>42681429263</v>
      </c>
      <c r="K8" s="15">
        <v>45950846597</v>
      </c>
      <c r="L8" s="15">
        <v>47961995048.397018</v>
      </c>
      <c r="M8" s="15">
        <v>48243635016.50058</v>
      </c>
    </row>
    <row r="9" spans="1:13" x14ac:dyDescent="0.25">
      <c r="B9" s="28" t="s">
        <v>9</v>
      </c>
      <c r="C9" s="26">
        <v>216395881806</v>
      </c>
      <c r="D9" s="26">
        <v>262875253524</v>
      </c>
      <c r="E9" s="26">
        <v>326314491024</v>
      </c>
      <c r="F9" s="26">
        <v>365213818688</v>
      </c>
      <c r="G9" s="26">
        <v>433036119940</v>
      </c>
      <c r="H9" s="26">
        <v>528193286045</v>
      </c>
      <c r="I9" s="26">
        <v>653754117707</v>
      </c>
      <c r="J9" s="26">
        <v>767579434690</v>
      </c>
      <c r="K9" s="26">
        <v>846972184088</v>
      </c>
      <c r="L9" s="26">
        <f>L6+L7+L8</f>
        <v>958339699747.22302</v>
      </c>
      <c r="M9" s="26">
        <f>M6+M7+M8</f>
        <v>967372459349.58423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213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9" t="s">
        <v>160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B1" zoomScale="120" zoomScaleNormal="120" workbookViewId="0">
      <selection activeCell="L22" sqref="L22"/>
    </sheetView>
  </sheetViews>
  <sheetFormatPr defaultRowHeight="15" x14ac:dyDescent="0.25"/>
  <cols>
    <col min="2" max="2" width="25.7109375" customWidth="1"/>
    <col min="3" max="3" width="13" customWidth="1"/>
    <col min="6" max="6" width="9.140625" customWidth="1"/>
  </cols>
  <sheetData>
    <row r="1" spans="1:13" x14ac:dyDescent="0.25">
      <c r="A1" s="69" t="s">
        <v>142</v>
      </c>
    </row>
    <row r="2" spans="1:13" ht="18" x14ac:dyDescent="0.25">
      <c r="B2" s="134" t="s">
        <v>10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ht="15" customHeight="1" x14ac:dyDescent="0.25">
      <c r="A3" s="7"/>
      <c r="B3" s="9"/>
      <c r="C3" s="9"/>
      <c r="D3" s="10"/>
      <c r="E3" s="10"/>
      <c r="F3" s="10"/>
      <c r="G3" s="10"/>
      <c r="H3" s="10"/>
      <c r="I3" s="10"/>
      <c r="J3" s="10"/>
      <c r="K3" s="10"/>
    </row>
    <row r="4" spans="1:13" ht="15.75" x14ac:dyDescent="0.25">
      <c r="B4" s="9" t="s">
        <v>15</v>
      </c>
      <c r="C4" s="11"/>
      <c r="D4" s="10"/>
      <c r="E4" s="10"/>
      <c r="F4" s="10"/>
      <c r="G4" s="10"/>
      <c r="H4" s="10"/>
      <c r="I4" s="10"/>
      <c r="J4" s="10"/>
      <c r="K4" s="10"/>
    </row>
    <row r="5" spans="1:13" x14ac:dyDescent="0.25">
      <c r="B5" s="2" t="s">
        <v>16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1">
        <v>2019</v>
      </c>
      <c r="M5" s="82">
        <v>43862</v>
      </c>
    </row>
    <row r="6" spans="1:13" x14ac:dyDescent="0.25">
      <c r="B6" s="3" t="s">
        <v>0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f t="shared" ref="L6:M6" si="0">L7+L8+L9+L10+L11</f>
        <v>293</v>
      </c>
      <c r="M6" s="4">
        <f t="shared" si="0"/>
        <v>292</v>
      </c>
    </row>
    <row r="7" spans="1:13" x14ac:dyDescent="0.25">
      <c r="B7" s="5" t="s">
        <v>1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181</v>
      </c>
      <c r="M7" s="6">
        <v>182</v>
      </c>
    </row>
    <row r="8" spans="1:13" x14ac:dyDescent="0.25">
      <c r="B8" s="5" t="s">
        <v>2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  <c r="M8" s="6">
        <v>22</v>
      </c>
    </row>
    <row r="9" spans="1:13" x14ac:dyDescent="0.25">
      <c r="B9" s="5" t="s">
        <v>3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  <c r="M9" s="6">
        <v>36</v>
      </c>
    </row>
    <row r="10" spans="1:13" x14ac:dyDescent="0.25">
      <c r="B10" s="5" t="s">
        <v>4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50</v>
      </c>
      <c r="M10" s="6">
        <v>49</v>
      </c>
    </row>
    <row r="11" spans="1:13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  <c r="M11" s="6">
        <v>3</v>
      </c>
    </row>
    <row r="12" spans="1:13" x14ac:dyDescent="0.25">
      <c r="B12" s="3" t="s">
        <v>6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f>SUM(L13:L14)</f>
        <v>44</v>
      </c>
      <c r="M12" s="4">
        <f t="shared" ref="M12" si="1">SUM(M13:M14)</f>
        <v>44</v>
      </c>
    </row>
    <row r="13" spans="1:13" x14ac:dyDescent="0.25">
      <c r="B13" s="5" t="s">
        <v>7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  <c r="M13" s="6">
        <v>30</v>
      </c>
    </row>
    <row r="14" spans="1:13" x14ac:dyDescent="0.25">
      <c r="B14" s="5" t="s">
        <v>8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  <c r="M14" s="6">
        <v>14</v>
      </c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59" t="s">
        <v>204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2:11" x14ac:dyDescent="0.25">
      <c r="B17" s="85" t="s">
        <v>168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J1" zoomScaleNormal="100" workbookViewId="0">
      <selection activeCell="M9" sqref="M9"/>
    </sheetView>
  </sheetViews>
  <sheetFormatPr defaultRowHeight="15" x14ac:dyDescent="0.25"/>
  <cols>
    <col min="2" max="2" width="51.85546875" customWidth="1"/>
    <col min="3" max="4" width="14.85546875" customWidth="1"/>
    <col min="5" max="5" width="15.140625" customWidth="1"/>
    <col min="6" max="7" width="15.5703125" customWidth="1"/>
    <col min="8" max="8" width="17" customWidth="1"/>
    <col min="9" max="9" width="15.7109375" customWidth="1"/>
    <col min="10" max="10" width="15.5703125" customWidth="1"/>
    <col min="11" max="11" width="15.140625" customWidth="1"/>
    <col min="12" max="12" width="14.140625" customWidth="1"/>
    <col min="13" max="13" width="15.14062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95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5" t="s">
        <v>90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47">
        <v>43862</v>
      </c>
    </row>
    <row r="6" spans="1:13" x14ac:dyDescent="0.25">
      <c r="B6" s="48" t="s">
        <v>85</v>
      </c>
      <c r="C6" s="49">
        <v>44819716173.830017</v>
      </c>
      <c r="D6" s="49">
        <v>37361573405.289986</v>
      </c>
      <c r="E6" s="49">
        <v>40836587910.000023</v>
      </c>
      <c r="F6" s="49">
        <v>17229772494.48</v>
      </c>
      <c r="G6" s="49">
        <v>-2588099355.0699844</v>
      </c>
      <c r="H6" s="49">
        <v>-60904502884.76004</v>
      </c>
      <c r="I6" s="49">
        <v>-53930584060.490013</v>
      </c>
      <c r="J6" s="49">
        <v>-20645082841.180023</v>
      </c>
      <c r="K6" s="49">
        <v>-6368986821.4400024</v>
      </c>
      <c r="L6" s="133">
        <v>-2371758578.0499878</v>
      </c>
      <c r="M6" s="133">
        <v>-15574795459.220005</v>
      </c>
    </row>
    <row r="7" spans="1:13" x14ac:dyDescent="0.25">
      <c r="B7" s="48" t="s">
        <v>86</v>
      </c>
      <c r="C7" s="49">
        <v>653215095.75</v>
      </c>
      <c r="D7" s="49">
        <v>551516744.93000007</v>
      </c>
      <c r="E7" s="49">
        <v>960068126.19000006</v>
      </c>
      <c r="F7" s="49">
        <v>564199195.47999966</v>
      </c>
      <c r="G7" s="49">
        <v>847513108.26000023</v>
      </c>
      <c r="H7" s="49">
        <v>730997843.29999995</v>
      </c>
      <c r="I7" s="49">
        <v>1283054117.599999</v>
      </c>
      <c r="J7" s="49">
        <v>1734399158.8399997</v>
      </c>
      <c r="K7" s="49">
        <v>1590362225.3500006</v>
      </c>
      <c r="L7" s="118">
        <v>917330619.84000003</v>
      </c>
      <c r="M7" s="118">
        <v>727122233.0899992</v>
      </c>
    </row>
    <row r="8" spans="1:13" x14ac:dyDescent="0.25">
      <c r="B8" s="48" t="s">
        <v>87</v>
      </c>
      <c r="C8" s="49">
        <v>1211188367.2499993</v>
      </c>
      <c r="D8" s="49">
        <v>523678522.13999939</v>
      </c>
      <c r="E8" s="49">
        <v>1206262322.8399985</v>
      </c>
      <c r="F8" s="49">
        <v>-1778918483.73</v>
      </c>
      <c r="G8" s="49">
        <v>-1549752601.9099984</v>
      </c>
      <c r="H8" s="49">
        <v>-2477741536.2799993</v>
      </c>
      <c r="I8" s="49">
        <v>-1971060303.3600011</v>
      </c>
      <c r="J8" s="49">
        <v>1818486189.0800018</v>
      </c>
      <c r="K8" s="49">
        <v>1337124521.0599985</v>
      </c>
      <c r="L8" s="118">
        <v>1600861216.0699992</v>
      </c>
      <c r="M8" s="118">
        <v>897931276.77999926</v>
      </c>
    </row>
    <row r="9" spans="1:13" x14ac:dyDescent="0.25">
      <c r="B9" s="48" t="s">
        <v>88</v>
      </c>
      <c r="C9" s="50">
        <v>46684119636.830017</v>
      </c>
      <c r="D9" s="50">
        <v>38436768672.359985</v>
      </c>
      <c r="E9" s="50">
        <v>43002918359.030022</v>
      </c>
      <c r="F9" s="50">
        <v>16015053206.23</v>
      </c>
      <c r="G9" s="50">
        <v>-3290338848.7199826</v>
      </c>
      <c r="H9" s="50">
        <v>-62651246577.740036</v>
      </c>
      <c r="I9" s="50">
        <v>-54618590246.250015</v>
      </c>
      <c r="J9" s="50">
        <v>-17092197493.260021</v>
      </c>
      <c r="K9" s="50">
        <v>-3441500075.0300035</v>
      </c>
      <c r="L9" s="118">
        <f>L6+L7+L8</f>
        <v>146433257.86001158</v>
      </c>
      <c r="M9" s="133">
        <v>-13949741949.350006</v>
      </c>
    </row>
    <row r="10" spans="1:13" ht="16.5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214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9" t="s">
        <v>174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59" t="s">
        <v>161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opLeftCell="H1" zoomScaleNormal="100" workbookViewId="0">
      <selection activeCell="H23" sqref="H23"/>
    </sheetView>
  </sheetViews>
  <sheetFormatPr defaultRowHeight="15" x14ac:dyDescent="0.25"/>
  <cols>
    <col min="2" max="2" width="61.42578125" customWidth="1"/>
    <col min="3" max="3" width="15.140625" customWidth="1"/>
    <col min="4" max="4" width="15" customWidth="1"/>
    <col min="5" max="5" width="15.28515625" customWidth="1"/>
    <col min="6" max="6" width="14.7109375" customWidth="1"/>
    <col min="7" max="7" width="15" customWidth="1"/>
    <col min="8" max="8" width="14.7109375" customWidth="1"/>
    <col min="9" max="9" width="14.85546875" customWidth="1"/>
    <col min="10" max="10" width="15" customWidth="1"/>
    <col min="11" max="11" width="14.85546875" customWidth="1"/>
    <col min="12" max="13" width="15.14062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95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198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54" t="s">
        <v>92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217</v>
      </c>
    </row>
    <row r="6" spans="1:13" x14ac:dyDescent="0.25">
      <c r="B6" s="48" t="s">
        <v>81</v>
      </c>
      <c r="C6" s="49">
        <v>2989819137.6800003</v>
      </c>
      <c r="D6" s="49">
        <v>3568282162.1900001</v>
      </c>
      <c r="E6" s="49">
        <v>3733318434.9200001</v>
      </c>
      <c r="F6" s="49">
        <v>3328520663.7299995</v>
      </c>
      <c r="G6" s="49">
        <v>3092526134.1700001</v>
      </c>
      <c r="H6" s="49">
        <v>2683351980.7099895</v>
      </c>
      <c r="I6" s="49">
        <v>1834635180.9899998</v>
      </c>
      <c r="J6" s="49">
        <v>2679615650.6800003</v>
      </c>
      <c r="K6" s="49">
        <v>2046574975.5299902</v>
      </c>
      <c r="L6" s="55">
        <v>2660717438.6799965</v>
      </c>
      <c r="M6" s="55">
        <v>2662388914.4299974</v>
      </c>
    </row>
    <row r="7" spans="1:13" x14ac:dyDescent="0.25">
      <c r="B7" s="48" t="s">
        <v>82</v>
      </c>
      <c r="C7" s="49">
        <v>21471243230.450001</v>
      </c>
      <c r="D7" s="49">
        <v>24443600226.220001</v>
      </c>
      <c r="E7" s="49">
        <v>36669670846.93</v>
      </c>
      <c r="F7" s="49">
        <v>27871985201.699997</v>
      </c>
      <c r="G7" s="49">
        <v>37808113107.040001</v>
      </c>
      <c r="H7" s="49">
        <v>47234224383.010002</v>
      </c>
      <c r="I7" s="49">
        <v>59980305970.384094</v>
      </c>
      <c r="J7" s="49">
        <v>55168615309.479996</v>
      </c>
      <c r="K7" s="49">
        <v>38446444690.360001</v>
      </c>
      <c r="L7" s="55">
        <v>53917320160.170013</v>
      </c>
      <c r="M7" s="55">
        <v>57402949578.702385</v>
      </c>
    </row>
    <row r="8" spans="1:13" x14ac:dyDescent="0.25">
      <c r="B8" s="48" t="s">
        <v>83</v>
      </c>
      <c r="C8" s="49">
        <v>2033710376.6499999</v>
      </c>
      <c r="D8" s="49">
        <v>2176254914.6800003</v>
      </c>
      <c r="E8" s="49">
        <v>2280552850.8100004</v>
      </c>
      <c r="F8" s="49">
        <v>2643950967.6700001</v>
      </c>
      <c r="G8" s="49">
        <v>2670601917.6400003</v>
      </c>
      <c r="H8" s="49">
        <v>2330229745.6900001</v>
      </c>
      <c r="I8" s="49">
        <v>2098549672.3400002</v>
      </c>
      <c r="J8" s="49">
        <v>2313095848.7200003</v>
      </c>
      <c r="K8" s="49">
        <v>2742539079.3899999</v>
      </c>
      <c r="L8" s="55">
        <v>1786457637.0271125</v>
      </c>
      <c r="M8" s="55">
        <v>1627263785.4759643</v>
      </c>
    </row>
    <row r="9" spans="1:13" x14ac:dyDescent="0.25">
      <c r="B9" s="56" t="s">
        <v>9</v>
      </c>
      <c r="C9" s="49">
        <v>26494772744.780003</v>
      </c>
      <c r="D9" s="49">
        <v>30188137303.09</v>
      </c>
      <c r="E9" s="49">
        <v>42683542132.659996</v>
      </c>
      <c r="F9" s="49">
        <v>33844456833.099998</v>
      </c>
      <c r="G9" s="49">
        <v>43571241158.849998</v>
      </c>
      <c r="H9" s="49">
        <v>52247806109.409996</v>
      </c>
      <c r="I9" s="49">
        <v>63913490823.714096</v>
      </c>
      <c r="J9" s="49">
        <v>60161326808.879997</v>
      </c>
      <c r="K9" s="49">
        <v>43235558745.279991</v>
      </c>
      <c r="L9" s="49">
        <v>58364495235.877121</v>
      </c>
      <c r="M9" s="49">
        <f>M6+M7+M8</f>
        <v>61692602278.608353</v>
      </c>
    </row>
    <row r="10" spans="1:13" ht="16.5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215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9" t="s">
        <v>162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topLeftCell="I1" zoomScaleNormal="100" zoomScaleSheetLayoutView="98" workbookViewId="0">
      <selection activeCell="M5" sqref="M5"/>
    </sheetView>
  </sheetViews>
  <sheetFormatPr defaultRowHeight="15" x14ac:dyDescent="0.25"/>
  <cols>
    <col min="2" max="2" width="48.5703125" customWidth="1"/>
    <col min="3" max="4" width="14.7109375" customWidth="1"/>
    <col min="5" max="11" width="15.140625" customWidth="1"/>
    <col min="12" max="13" width="15.14062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95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216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54" t="s">
        <v>94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217</v>
      </c>
    </row>
    <row r="6" spans="1:13" x14ac:dyDescent="0.25">
      <c r="B6" s="48" t="s">
        <v>81</v>
      </c>
      <c r="C6" s="49">
        <v>3105054634.3199997</v>
      </c>
      <c r="D6" s="49">
        <v>3352631896.8099999</v>
      </c>
      <c r="E6" s="49">
        <v>3790893786.0799999</v>
      </c>
      <c r="F6" s="49">
        <v>4559544805.2700005</v>
      </c>
      <c r="G6" s="49">
        <v>5388469445.8299999</v>
      </c>
      <c r="H6" s="49">
        <v>6314404281.2900105</v>
      </c>
      <c r="I6" s="49">
        <v>7095094367.0100002</v>
      </c>
      <c r="J6" s="49">
        <v>7489400445.3199997</v>
      </c>
      <c r="K6" s="49">
        <v>7734102203.4700098</v>
      </c>
      <c r="L6" s="49">
        <v>8095415328.1500015</v>
      </c>
      <c r="M6" s="49">
        <v>8192542958.1700001</v>
      </c>
    </row>
    <row r="7" spans="1:13" x14ac:dyDescent="0.25">
      <c r="B7" s="48" t="s">
        <v>82</v>
      </c>
      <c r="C7" s="49">
        <v>15233015344.549999</v>
      </c>
      <c r="D7" s="49">
        <v>18945969848.779999</v>
      </c>
      <c r="E7" s="49">
        <v>22902103780.07</v>
      </c>
      <c r="F7" s="49">
        <v>34383088345.300003</v>
      </c>
      <c r="G7" s="49">
        <v>33583792675.959999</v>
      </c>
      <c r="H7" s="49">
        <v>38912629106.989998</v>
      </c>
      <c r="I7" s="49">
        <v>44989999936.615906</v>
      </c>
      <c r="J7" s="49">
        <v>51484937081.520004</v>
      </c>
      <c r="K7" s="49">
        <v>59188748702.639999</v>
      </c>
      <c r="L7" s="49">
        <v>60849583540.25</v>
      </c>
      <c r="M7" s="49">
        <v>61425711161.537628</v>
      </c>
    </row>
    <row r="8" spans="1:13" x14ac:dyDescent="0.25">
      <c r="B8" s="48" t="s">
        <v>83</v>
      </c>
      <c r="C8" s="49">
        <v>1244769805.3500001</v>
      </c>
      <c r="D8" s="49">
        <v>1157470491.3199999</v>
      </c>
      <c r="E8" s="49">
        <v>1217880357.1899998</v>
      </c>
      <c r="F8" s="49">
        <v>1155511012.3299999</v>
      </c>
      <c r="G8" s="49">
        <v>1330496229.3599999</v>
      </c>
      <c r="H8" s="49">
        <v>1574684937.3099999</v>
      </c>
      <c r="I8" s="49">
        <v>1820662551.6599998</v>
      </c>
      <c r="J8" s="49">
        <v>1959518891.28</v>
      </c>
      <c r="K8" s="49">
        <v>1600149019.6100001</v>
      </c>
      <c r="L8" s="49">
        <v>1890841016.6499999</v>
      </c>
      <c r="M8" s="49">
        <v>1949520704.29</v>
      </c>
    </row>
    <row r="9" spans="1:13" x14ac:dyDescent="0.25">
      <c r="B9" s="56" t="s">
        <v>9</v>
      </c>
      <c r="C9" s="50">
        <v>19582839784.219997</v>
      </c>
      <c r="D9" s="50">
        <v>23456072236.91</v>
      </c>
      <c r="E9" s="50">
        <v>27910877923.34</v>
      </c>
      <c r="F9" s="50">
        <v>40098144162.900009</v>
      </c>
      <c r="G9" s="50">
        <v>40302758351.150002</v>
      </c>
      <c r="H9" s="50">
        <v>46801718325.590004</v>
      </c>
      <c r="I9" s="50">
        <v>53905756855.285904</v>
      </c>
      <c r="J9" s="50">
        <v>60933856418.120003</v>
      </c>
      <c r="K9" s="50">
        <v>68522999925.720009</v>
      </c>
      <c r="L9" s="50">
        <v>70835839885.049988</v>
      </c>
      <c r="M9" s="50">
        <v>71567774823.99762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215</v>
      </c>
      <c r="C11" s="59"/>
      <c r="D11" s="59"/>
      <c r="E11" s="59"/>
      <c r="F11" s="59"/>
      <c r="G11" s="59"/>
      <c r="H11" s="59"/>
      <c r="I11" s="59"/>
      <c r="J11" s="12"/>
      <c r="K11" s="12"/>
    </row>
    <row r="12" spans="1:13" x14ac:dyDescent="0.25">
      <c r="B12" s="59" t="s">
        <v>166</v>
      </c>
      <c r="C12" s="59"/>
      <c r="D12" s="59"/>
      <c r="E12" s="59"/>
      <c r="F12" s="59"/>
      <c r="G12" s="59"/>
      <c r="H12" s="59"/>
      <c r="I12" s="59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opLeftCell="C1" zoomScaleNormal="100" workbookViewId="0">
      <selection activeCell="F23" sqref="F23"/>
    </sheetView>
  </sheetViews>
  <sheetFormatPr defaultRowHeight="15" x14ac:dyDescent="0.25"/>
  <cols>
    <col min="2" max="2" width="45.42578125" customWidth="1"/>
    <col min="3" max="4" width="14.85546875" customWidth="1"/>
    <col min="5" max="5" width="14.7109375" customWidth="1"/>
    <col min="6" max="6" width="14.85546875" customWidth="1"/>
    <col min="7" max="7" width="14.7109375" customWidth="1"/>
    <col min="8" max="8" width="15" customWidth="1"/>
    <col min="9" max="9" width="15.140625" customWidth="1"/>
    <col min="10" max="10" width="14.7109375" customWidth="1"/>
    <col min="11" max="11" width="14.85546875" customWidth="1"/>
    <col min="12" max="12" width="13.7109375" customWidth="1"/>
    <col min="13" max="13" width="14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96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197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99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217</v>
      </c>
    </row>
    <row r="6" spans="1:13" x14ac:dyDescent="0.25">
      <c r="B6" s="48" t="s">
        <v>6</v>
      </c>
      <c r="C6" s="60">
        <v>46077612529</v>
      </c>
      <c r="D6" s="60">
        <v>53644209540</v>
      </c>
      <c r="E6" s="60">
        <v>70594420056</v>
      </c>
      <c r="F6" s="60">
        <v>73942600996</v>
      </c>
      <c r="G6" s="60">
        <v>83873999510</v>
      </c>
      <c r="H6" s="60">
        <v>99049524435</v>
      </c>
      <c r="I6" s="60">
        <v>117819247679</v>
      </c>
      <c r="J6" s="60">
        <v>121095183227</v>
      </c>
      <c r="K6" s="60">
        <v>111758558671</v>
      </c>
      <c r="L6" s="100">
        <v>129200335120.92709</v>
      </c>
      <c r="M6" s="100">
        <v>121437150121.39148</v>
      </c>
    </row>
    <row r="7" spans="1:13" x14ac:dyDescent="0.25">
      <c r="B7" s="48" t="s">
        <v>0</v>
      </c>
      <c r="C7" s="60">
        <v>12949129738.52</v>
      </c>
      <c r="D7" s="60">
        <v>14794177304.93</v>
      </c>
      <c r="E7" s="60">
        <v>16708164345.860001</v>
      </c>
      <c r="F7" s="60">
        <v>18575883283.620003</v>
      </c>
      <c r="G7" s="60">
        <v>20902360165.709999</v>
      </c>
      <c r="H7" s="60">
        <v>22383924315.629997</v>
      </c>
      <c r="I7" s="60">
        <v>25866547514.540001</v>
      </c>
      <c r="J7" s="60">
        <v>25291531598.970001</v>
      </c>
      <c r="K7" s="60">
        <v>30738646148.209999</v>
      </c>
      <c r="L7" s="100">
        <v>31901659199.549995</v>
      </c>
      <c r="M7" s="100">
        <v>32170423425.879997</v>
      </c>
    </row>
    <row r="8" spans="1:13" x14ac:dyDescent="0.25">
      <c r="B8" s="56" t="s">
        <v>9</v>
      </c>
      <c r="C8" s="70">
        <v>59026742267.520004</v>
      </c>
      <c r="D8" s="70">
        <v>68438386844.93</v>
      </c>
      <c r="E8" s="70">
        <v>87302584401.860001</v>
      </c>
      <c r="F8" s="70">
        <v>92518484279.619995</v>
      </c>
      <c r="G8" s="70">
        <v>104776359675.70999</v>
      </c>
      <c r="H8" s="70">
        <v>121433448750.63</v>
      </c>
      <c r="I8" s="70">
        <v>143685795193.54001</v>
      </c>
      <c r="J8" s="70">
        <v>146386714825.97</v>
      </c>
      <c r="K8" s="70">
        <v>142497204819.20999</v>
      </c>
      <c r="L8" s="119">
        <v>161101994320.47708</v>
      </c>
      <c r="M8" s="119">
        <v>153607573547.27148</v>
      </c>
    </row>
    <row r="9" spans="1:13" x14ac:dyDescent="0.25">
      <c r="B9" s="48" t="s">
        <v>97</v>
      </c>
      <c r="C9" s="71">
        <v>1.5190186918712961E-2</v>
      </c>
      <c r="D9" s="71">
        <v>1.5638119991566092E-2</v>
      </c>
      <c r="E9" s="71">
        <v>1.8132281650977411E-2</v>
      </c>
      <c r="F9" s="71">
        <v>1.7352793641034737E-2</v>
      </c>
      <c r="G9" s="71">
        <v>1.8130682093401691E-2</v>
      </c>
      <c r="H9" s="71">
        <v>2.0253129197323055E-2</v>
      </c>
      <c r="I9" s="71">
        <v>2.2926614845619381E-2</v>
      </c>
      <c r="J9" s="71">
        <v>2.2336011837019897E-2</v>
      </c>
      <c r="K9" s="71">
        <v>2.0870803358494495E-2</v>
      </c>
      <c r="L9" s="120">
        <v>2.2199760135382961E-2</v>
      </c>
      <c r="M9" s="120">
        <v>2.1167033357415019E-2</v>
      </c>
    </row>
    <row r="10" spans="1:13" x14ac:dyDescent="0.25">
      <c r="B10" s="48" t="s">
        <v>98</v>
      </c>
      <c r="C10" s="60">
        <v>3885847000000</v>
      </c>
      <c r="D10" s="60">
        <v>4376382000000</v>
      </c>
      <c r="E10" s="60">
        <v>4814760000000</v>
      </c>
      <c r="F10" s="60">
        <v>5331619000000</v>
      </c>
      <c r="G10" s="60">
        <v>5778953000000</v>
      </c>
      <c r="H10" s="60">
        <v>5995787000000</v>
      </c>
      <c r="I10" s="60">
        <v>6267205000000</v>
      </c>
      <c r="J10" s="60">
        <v>6553843000000</v>
      </c>
      <c r="K10" s="60">
        <v>6827586000000</v>
      </c>
      <c r="L10" s="121">
        <v>7256925000000.5898</v>
      </c>
      <c r="M10" s="121">
        <v>7256925000000.5898</v>
      </c>
    </row>
    <row r="11" spans="1:13" ht="16.5" x14ac:dyDescent="0.3">
      <c r="B11" s="51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85" t="s">
        <v>218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topLeftCell="S1" zoomScaleNormal="100" workbookViewId="0">
      <selection activeCell="B11" sqref="B11"/>
    </sheetView>
  </sheetViews>
  <sheetFormatPr defaultRowHeight="15" x14ac:dyDescent="0.25"/>
  <cols>
    <col min="2" max="2" width="59.7109375" customWidth="1"/>
    <col min="3" max="3" width="12.5703125" hidden="1" customWidth="1"/>
    <col min="4" max="4" width="12.85546875" hidden="1" customWidth="1"/>
    <col min="5" max="5" width="12.7109375" hidden="1" customWidth="1"/>
    <col min="6" max="6" width="12.85546875" hidden="1" customWidth="1"/>
    <col min="7" max="7" width="12.5703125" hidden="1" customWidth="1"/>
    <col min="8" max="8" width="13" hidden="1" customWidth="1"/>
    <col min="9" max="9" width="12.85546875" hidden="1" customWidth="1"/>
    <col min="10" max="11" width="12.5703125" customWidth="1"/>
    <col min="12" max="12" width="13.140625" customWidth="1"/>
    <col min="13" max="13" width="13" customWidth="1"/>
    <col min="14" max="14" width="12.5703125" customWidth="1"/>
    <col min="15" max="15" width="12.85546875" customWidth="1"/>
    <col min="16" max="19" width="12.85546875" bestFit="1" customWidth="1"/>
    <col min="20" max="21" width="12.85546875" customWidth="1"/>
    <col min="22" max="22" width="13.7109375" customWidth="1"/>
    <col min="23" max="24" width="12.85546875" bestFit="1" customWidth="1"/>
  </cols>
  <sheetData>
    <row r="1" spans="1:24" x14ac:dyDescent="0.25">
      <c r="A1" s="69" t="s">
        <v>142</v>
      </c>
    </row>
    <row r="2" spans="1:24" ht="18" x14ac:dyDescent="0.25">
      <c r="B2" s="135" t="s">
        <v>96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2"/>
      <c r="N2" s="12"/>
      <c r="O2" s="12"/>
    </row>
    <row r="3" spans="1:2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4" ht="15.75" x14ac:dyDescent="0.25">
      <c r="B4" s="17" t="s">
        <v>196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4" x14ac:dyDescent="0.25">
      <c r="B5" s="46" t="s">
        <v>99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</row>
    <row r="6" spans="1:24" x14ac:dyDescent="0.25">
      <c r="B6" s="48" t="s">
        <v>6</v>
      </c>
      <c r="C6" s="60">
        <v>8705675483</v>
      </c>
      <c r="D6" s="60">
        <v>7759334915</v>
      </c>
      <c r="E6" s="60">
        <v>8417491209</v>
      </c>
      <c r="F6" s="60">
        <v>9671500934</v>
      </c>
      <c r="G6" s="60">
        <v>8058999297</v>
      </c>
      <c r="H6" s="60">
        <v>9626209926</v>
      </c>
      <c r="I6" s="60">
        <v>10267136211</v>
      </c>
      <c r="J6" s="60">
        <v>12443309192</v>
      </c>
      <c r="K6" s="60">
        <v>9081648731</v>
      </c>
      <c r="L6" s="60">
        <v>8846584984</v>
      </c>
      <c r="M6" s="60">
        <v>9138921200</v>
      </c>
      <c r="N6" s="60">
        <v>9537304100</v>
      </c>
      <c r="O6" s="60">
        <v>10354227976.456123</v>
      </c>
      <c r="P6" s="99">
        <v>10320022985.544426</v>
      </c>
      <c r="Q6" s="99">
        <v>12594842039.999451</v>
      </c>
      <c r="R6" s="99">
        <v>11756552075</v>
      </c>
      <c r="S6" s="99">
        <v>10474501943.953842</v>
      </c>
      <c r="T6" s="99">
        <v>11653702501.024429</v>
      </c>
      <c r="U6" s="99">
        <v>11426670900.204422</v>
      </c>
      <c r="V6" s="99">
        <v>14015355683.7444</v>
      </c>
      <c r="W6" s="99">
        <v>11823226981.214424</v>
      </c>
      <c r="X6" s="99">
        <v>10165048715.464399</v>
      </c>
    </row>
    <row r="7" spans="1:24" x14ac:dyDescent="0.25">
      <c r="B7" s="48" t="s">
        <v>0</v>
      </c>
      <c r="C7" s="60">
        <v>2239712102.0999994</v>
      </c>
      <c r="D7" s="60">
        <v>2394692218.1099987</v>
      </c>
      <c r="E7" s="60">
        <v>2092178864.4800034</v>
      </c>
      <c r="F7" s="60">
        <v>2132363208.0399971</v>
      </c>
      <c r="G7" s="60">
        <v>2173139726.0999985</v>
      </c>
      <c r="H7" s="60">
        <v>3045101462.3300018</v>
      </c>
      <c r="I7" s="60">
        <v>2941439172.1200027</v>
      </c>
      <c r="J7" s="60">
        <v>4585705066.0299988</v>
      </c>
      <c r="K7" s="60">
        <v>2505940560.9200001</v>
      </c>
      <c r="L7" s="60">
        <v>2818145568.5100002</v>
      </c>
      <c r="M7" s="60">
        <v>2481947195.2099991</v>
      </c>
      <c r="N7" s="60">
        <v>2435765141.3000011</v>
      </c>
      <c r="O7" s="60">
        <v>2519977440.2999992</v>
      </c>
      <c r="P7" s="99">
        <v>2619518133.9500008</v>
      </c>
      <c r="Q7" s="99">
        <v>2496825561.8099995</v>
      </c>
      <c r="R7" s="99">
        <v>2428165853</v>
      </c>
      <c r="S7" s="99">
        <v>2650823592.8800011</v>
      </c>
      <c r="T7" s="99">
        <v>2497329544.9500008</v>
      </c>
      <c r="U7" s="99">
        <v>3336154282.3699989</v>
      </c>
      <c r="V7" s="99">
        <v>3111066324.3499985</v>
      </c>
      <c r="W7" s="99">
        <v>2859914144.6500001</v>
      </c>
      <c r="X7" s="99">
        <v>5592850355.7600002</v>
      </c>
    </row>
    <row r="8" spans="1:24" x14ac:dyDescent="0.25">
      <c r="B8" s="56" t="s">
        <v>9</v>
      </c>
      <c r="C8" s="60">
        <v>10945387585.099998</v>
      </c>
      <c r="D8" s="60">
        <v>10154027133.109999</v>
      </c>
      <c r="E8" s="60">
        <v>10509670073.480003</v>
      </c>
      <c r="F8" s="60">
        <v>11803864142.039997</v>
      </c>
      <c r="G8" s="60">
        <v>10232139023.099998</v>
      </c>
      <c r="H8" s="60">
        <v>12671311388.330002</v>
      </c>
      <c r="I8" s="60">
        <v>13208575383.120003</v>
      </c>
      <c r="J8" s="60">
        <v>17029014258.029999</v>
      </c>
      <c r="K8" s="60">
        <v>11587589291.92</v>
      </c>
      <c r="L8" s="60">
        <v>11664730552.51</v>
      </c>
      <c r="M8" s="60">
        <v>11620868395.209999</v>
      </c>
      <c r="N8" s="60">
        <v>11973069241.300001</v>
      </c>
      <c r="O8" s="60">
        <v>12874205416.756123</v>
      </c>
      <c r="P8" s="99">
        <v>12939541119.494427</v>
      </c>
      <c r="Q8" s="99">
        <v>15091667601.80945</v>
      </c>
      <c r="R8" s="99">
        <v>14184717928</v>
      </c>
      <c r="S8" s="99">
        <v>13125325536.833843</v>
      </c>
      <c r="T8" s="99">
        <v>14151032045.97443</v>
      </c>
      <c r="U8" s="99">
        <v>14762825182.574421</v>
      </c>
      <c r="V8" s="99">
        <v>17126422008.094398</v>
      </c>
      <c r="W8" s="99">
        <v>14683141125.864424</v>
      </c>
      <c r="X8" s="99">
        <v>15757899071.2244</v>
      </c>
    </row>
    <row r="9" spans="1:24" x14ac:dyDescent="0.25">
      <c r="B9" s="5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99"/>
    </row>
    <row r="10" spans="1:24" x14ac:dyDescent="0.25">
      <c r="B10" s="85" t="s">
        <v>219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4" x14ac:dyDescent="0.25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2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7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7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7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7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7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7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7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7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7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7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7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7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7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7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7" x14ac:dyDescent="0.25">
      <c r="A31" s="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8"/>
      <c r="Q31" s="8"/>
    </row>
    <row r="32" spans="1:17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showGridLines="0" zoomScaleNormal="100" workbookViewId="0">
      <selection activeCell="D22" sqref="D22"/>
    </sheetView>
  </sheetViews>
  <sheetFormatPr defaultRowHeight="15" x14ac:dyDescent="0.25"/>
  <cols>
    <col min="2" max="2" width="57.42578125" customWidth="1"/>
    <col min="3" max="3" width="12.140625" customWidth="1"/>
    <col min="4" max="6" width="11.85546875" customWidth="1"/>
    <col min="7" max="7" width="12.5703125" customWidth="1"/>
    <col min="8" max="8" width="12.7109375" customWidth="1"/>
    <col min="9" max="10" width="12.85546875" customWidth="1"/>
    <col min="11" max="11" width="12.5703125" customWidth="1"/>
    <col min="12" max="12" width="13" customWidth="1"/>
    <col min="13" max="13" width="12.8554687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96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109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217</v>
      </c>
    </row>
    <row r="6" spans="1:13" x14ac:dyDescent="0.25">
      <c r="B6" s="48" t="s">
        <v>85</v>
      </c>
      <c r="C6" s="60">
        <v>4970965602.96</v>
      </c>
      <c r="D6" s="60">
        <v>5254379093.2399998</v>
      </c>
      <c r="E6" s="60">
        <v>5837851214.6599998</v>
      </c>
      <c r="F6" s="60">
        <v>6185045576.2700005</v>
      </c>
      <c r="G6" s="60">
        <v>6811785870.5500002</v>
      </c>
      <c r="H6" s="60">
        <v>7175985654.3100004</v>
      </c>
      <c r="I6" s="60">
        <v>9700704958.6399994</v>
      </c>
      <c r="J6" s="60">
        <v>8503960004.7600002</v>
      </c>
      <c r="K6" s="60">
        <v>13274166010.07</v>
      </c>
      <c r="L6" s="60">
        <v>13310911201.499998</v>
      </c>
      <c r="M6" s="60">
        <v>13357272926.959999</v>
      </c>
    </row>
    <row r="7" spans="1:13" x14ac:dyDescent="0.25">
      <c r="B7" s="48" t="s">
        <v>86</v>
      </c>
      <c r="C7" s="60">
        <v>2229849320.6599998</v>
      </c>
      <c r="D7" s="60">
        <v>2721510613.0100002</v>
      </c>
      <c r="E7" s="60">
        <v>2951597171.3099999</v>
      </c>
      <c r="F7" s="60">
        <v>3379187674.29</v>
      </c>
      <c r="G7" s="60">
        <v>4026232363.6599998</v>
      </c>
      <c r="H7" s="60">
        <v>4556328937.5100002</v>
      </c>
      <c r="I7" s="60">
        <v>4854913130.9099998</v>
      </c>
      <c r="J7" s="60">
        <v>5279347956.9700003</v>
      </c>
      <c r="K7" s="60">
        <v>6034787021.75</v>
      </c>
      <c r="L7" s="60">
        <v>6972896591.5000095</v>
      </c>
      <c r="M7" s="60">
        <v>7082466311.1800089</v>
      </c>
    </row>
    <row r="8" spans="1:13" x14ac:dyDescent="0.25">
      <c r="B8" s="48" t="s">
        <v>87</v>
      </c>
      <c r="C8" s="60">
        <v>5748314814.8999996</v>
      </c>
      <c r="D8" s="60">
        <v>6818287598.6800003</v>
      </c>
      <c r="E8" s="60">
        <v>7918715959.8900003</v>
      </c>
      <c r="F8" s="60">
        <v>9011650033.0599995</v>
      </c>
      <c r="G8" s="60">
        <v>10064341931.5</v>
      </c>
      <c r="H8" s="60">
        <v>10651609723.809999</v>
      </c>
      <c r="I8" s="60">
        <v>11310929424.99</v>
      </c>
      <c r="J8" s="60">
        <v>11508223637.24</v>
      </c>
      <c r="K8" s="60">
        <v>11429693116.389999</v>
      </c>
      <c r="L8" s="60">
        <v>11617851406.549999</v>
      </c>
      <c r="M8" s="60">
        <v>11730684187.74</v>
      </c>
    </row>
    <row r="9" spans="1:13" x14ac:dyDescent="0.25">
      <c r="C9" s="59"/>
      <c r="D9" s="59"/>
      <c r="E9" s="59"/>
      <c r="F9" s="59"/>
      <c r="G9" s="59"/>
      <c r="H9" s="59"/>
      <c r="I9" s="59"/>
      <c r="J9" s="59"/>
      <c r="K9" s="59"/>
    </row>
    <row r="10" spans="1:13" ht="16.5" x14ac:dyDescent="0.3">
      <c r="B10" s="85" t="s">
        <v>220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39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39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39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39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39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39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39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39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39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39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39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39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39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39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3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spans="1:3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spans="1:3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spans="1:3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showGridLines="0" topLeftCell="T1" zoomScaleNormal="100" workbookViewId="0">
      <selection activeCell="W11" sqref="W11"/>
    </sheetView>
  </sheetViews>
  <sheetFormatPr defaultRowHeight="15" x14ac:dyDescent="0.25"/>
  <cols>
    <col min="2" max="2" width="59.28515625" customWidth="1"/>
    <col min="3" max="3" width="12" hidden="1" customWidth="1"/>
    <col min="4" max="4" width="11.85546875" hidden="1" customWidth="1"/>
    <col min="5" max="5" width="11.7109375" hidden="1" customWidth="1"/>
    <col min="6" max="6" width="12.28515625" hidden="1" customWidth="1"/>
    <col min="7" max="7" width="12" hidden="1" customWidth="1"/>
    <col min="8" max="8" width="11.7109375" hidden="1" customWidth="1"/>
    <col min="9" max="9" width="12" hidden="1" customWidth="1"/>
    <col min="10" max="10" width="11.7109375" customWidth="1"/>
    <col min="11" max="12" width="11.85546875" customWidth="1"/>
    <col min="13" max="13" width="12" customWidth="1"/>
    <col min="14" max="14" width="12.140625" customWidth="1"/>
    <col min="15" max="15" width="11.7109375" customWidth="1"/>
    <col min="16" max="16" width="13.140625" customWidth="1"/>
    <col min="17" max="18" width="12" bestFit="1" customWidth="1"/>
    <col min="19" max="19" width="11.7109375" customWidth="1"/>
    <col min="20" max="20" width="12" bestFit="1" customWidth="1"/>
    <col min="21" max="21" width="12" customWidth="1"/>
    <col min="22" max="24" width="12" bestFit="1" customWidth="1"/>
  </cols>
  <sheetData>
    <row r="1" spans="1:24" x14ac:dyDescent="0.25">
      <c r="A1" s="69" t="s">
        <v>142</v>
      </c>
    </row>
    <row r="2" spans="1:24" ht="18" x14ac:dyDescent="0.25">
      <c r="B2" s="135" t="s">
        <v>96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2"/>
      <c r="N2" s="12"/>
      <c r="O2" s="12"/>
    </row>
    <row r="3" spans="1:2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4" ht="15.75" x14ac:dyDescent="0.25">
      <c r="B4" s="17" t="s">
        <v>194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4" x14ac:dyDescent="0.25">
      <c r="B5" s="46" t="s">
        <v>111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</row>
    <row r="6" spans="1:24" x14ac:dyDescent="0.25">
      <c r="B6" s="48" t="s">
        <v>85</v>
      </c>
      <c r="C6" s="60">
        <v>967849628.8499999</v>
      </c>
      <c r="D6" s="60">
        <v>1062558646.8899999</v>
      </c>
      <c r="E6" s="60">
        <v>780927857.05000019</v>
      </c>
      <c r="F6" s="60">
        <v>804669697.0199995</v>
      </c>
      <c r="G6" s="60">
        <v>838749464.72000027</v>
      </c>
      <c r="H6" s="60">
        <v>1297178072.5100002</v>
      </c>
      <c r="I6" s="60">
        <v>1268439235.1000004</v>
      </c>
      <c r="J6" s="60">
        <v>3002581954.4899998</v>
      </c>
      <c r="K6" s="60">
        <v>905623728.77999997</v>
      </c>
      <c r="L6" s="60">
        <v>1271888624.2300003</v>
      </c>
      <c r="M6" s="60">
        <v>950994857.85999966</v>
      </c>
      <c r="N6" s="60">
        <v>952843904.24000025</v>
      </c>
      <c r="O6" s="60">
        <v>1032045610.4900002</v>
      </c>
      <c r="P6" s="99">
        <v>1131070821.5999994</v>
      </c>
      <c r="Q6" s="99">
        <v>1020641432.9400005</v>
      </c>
      <c r="R6" s="99">
        <v>942364003.46000004</v>
      </c>
      <c r="S6" s="99">
        <v>1168009297.1300087</v>
      </c>
      <c r="T6" s="99">
        <v>982879183.29999161</v>
      </c>
      <c r="U6" s="99">
        <v>1512687029.8499985</v>
      </c>
      <c r="V6" s="99">
        <v>1439862707.6200008</v>
      </c>
      <c r="W6" s="99">
        <v>1088803659.6199999</v>
      </c>
      <c r="X6" s="99">
        <v>1135070418.8499999</v>
      </c>
    </row>
    <row r="7" spans="1:24" x14ac:dyDescent="0.25">
      <c r="B7" s="48" t="s">
        <v>86</v>
      </c>
      <c r="C7" s="60">
        <v>437837354.07999992</v>
      </c>
      <c r="D7" s="60">
        <v>503180934.67999983</v>
      </c>
      <c r="E7" s="60">
        <v>470051896.76999998</v>
      </c>
      <c r="F7" s="60">
        <v>483442457.68000031</v>
      </c>
      <c r="G7" s="60">
        <v>498192779</v>
      </c>
      <c r="H7" s="60">
        <v>480308497.93000031</v>
      </c>
      <c r="I7" s="60">
        <v>567470080.10999966</v>
      </c>
      <c r="J7" s="60">
        <v>446882051.78999996</v>
      </c>
      <c r="K7" s="60">
        <v>539196096.54999995</v>
      </c>
      <c r="L7" s="60">
        <v>524844897.0200001</v>
      </c>
      <c r="M7" s="60">
        <v>612708025.19999993</v>
      </c>
      <c r="N7" s="60">
        <v>565543113.11000013</v>
      </c>
      <c r="O7" s="60">
        <v>552078750.35999966</v>
      </c>
      <c r="P7" s="99">
        <v>567678100.13000011</v>
      </c>
      <c r="Q7" s="99">
        <v>543010365.05999994</v>
      </c>
      <c r="R7" s="99">
        <v>556641470.59000063</v>
      </c>
      <c r="S7" s="99">
        <v>594540517.36999989</v>
      </c>
      <c r="T7" s="99">
        <v>544699523.68999958</v>
      </c>
      <c r="U7" s="99">
        <v>658170691.56000996</v>
      </c>
      <c r="V7" s="99">
        <v>713785040.85999966</v>
      </c>
      <c r="W7" s="99">
        <v>603277253.38</v>
      </c>
      <c r="X7" s="99">
        <v>570333459.87</v>
      </c>
    </row>
    <row r="8" spans="1:24" x14ac:dyDescent="0.25">
      <c r="B8" s="48" t="s">
        <v>87</v>
      </c>
      <c r="C8" s="60">
        <v>834025119.17000008</v>
      </c>
      <c r="D8" s="60">
        <v>828952636.53999996</v>
      </c>
      <c r="E8" s="60">
        <v>841199110.65999985</v>
      </c>
      <c r="F8" s="60">
        <v>844251053.34000015</v>
      </c>
      <c r="G8" s="60">
        <v>836197482.38000011</v>
      </c>
      <c r="H8" s="60">
        <v>1267614891.8899994</v>
      </c>
      <c r="I8" s="60">
        <v>1105529856.9099998</v>
      </c>
      <c r="J8" s="60">
        <v>1136241059.75</v>
      </c>
      <c r="K8" s="60">
        <v>1061120735.59</v>
      </c>
      <c r="L8" s="60">
        <v>1021412047.2599999</v>
      </c>
      <c r="M8" s="60">
        <v>918244312.1500001</v>
      </c>
      <c r="N8" s="60">
        <v>917378123.94999981</v>
      </c>
      <c r="O8" s="60">
        <v>935853079.44999981</v>
      </c>
      <c r="P8" s="99">
        <v>920769212.22000027</v>
      </c>
      <c r="Q8" s="99">
        <v>933173764.73999977</v>
      </c>
      <c r="R8" s="99">
        <v>929160378.17000008</v>
      </c>
      <c r="S8" s="99">
        <v>888273778.2300005</v>
      </c>
      <c r="T8" s="99">
        <v>969750837.95999908</v>
      </c>
      <c r="U8" s="99">
        <v>1165296560.960001</v>
      </c>
      <c r="V8" s="99">
        <v>957418575.86999893</v>
      </c>
      <c r="W8" s="99">
        <v>1167833231.6500001</v>
      </c>
      <c r="X8" s="99">
        <v>1027532332.3899999</v>
      </c>
    </row>
    <row r="9" spans="1:24" x14ac:dyDescent="0.25">
      <c r="B9" s="48" t="s">
        <v>9</v>
      </c>
      <c r="C9" s="60">
        <v>2239712102.0999999</v>
      </c>
      <c r="D9" s="60">
        <v>2394692218.1099997</v>
      </c>
      <c r="E9" s="60">
        <v>2092178864.48</v>
      </c>
      <c r="F9" s="60">
        <v>2132363208.04</v>
      </c>
      <c r="G9" s="60">
        <v>2173139726.1000004</v>
      </c>
      <c r="H9" s="60">
        <v>3045101462.3299999</v>
      </c>
      <c r="I9" s="60">
        <v>2941439172.1199999</v>
      </c>
      <c r="J9" s="60">
        <v>4585705066.0299997</v>
      </c>
      <c r="K9" s="60">
        <v>2505940560.9200001</v>
      </c>
      <c r="L9" s="60">
        <v>2818145568.5100002</v>
      </c>
      <c r="M9" s="60">
        <v>2481947195.2099996</v>
      </c>
      <c r="N9" s="60">
        <v>2435765141.3000002</v>
      </c>
      <c r="O9" s="60">
        <v>2519977440.2999997</v>
      </c>
      <c r="P9" s="99">
        <v>2619518133.9499998</v>
      </c>
      <c r="Q9" s="99">
        <v>2496825562.7400002</v>
      </c>
      <c r="R9" s="99">
        <v>2428165852.2200007</v>
      </c>
      <c r="S9" s="99">
        <v>2650823592.7300091</v>
      </c>
      <c r="T9" s="99">
        <v>2497329544.9499903</v>
      </c>
      <c r="U9" s="99">
        <v>3336154282.3700094</v>
      </c>
      <c r="V9" s="99">
        <v>3111066324.3499994</v>
      </c>
      <c r="W9" s="99">
        <f>W6+W7+W8</f>
        <v>2859914144.6500001</v>
      </c>
      <c r="X9" s="99">
        <f>X6+X7+X8</f>
        <v>2732936211.1099997</v>
      </c>
    </row>
    <row r="10" spans="1:24" x14ac:dyDescent="0.25">
      <c r="B10" s="85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4" x14ac:dyDescent="0.25">
      <c r="B11" s="85" t="s">
        <v>212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H1" zoomScaleNormal="100" workbookViewId="0">
      <selection activeCell="M14" sqref="M14"/>
    </sheetView>
  </sheetViews>
  <sheetFormatPr defaultRowHeight="15" x14ac:dyDescent="0.25"/>
  <cols>
    <col min="2" max="2" width="62" customWidth="1"/>
    <col min="3" max="3" width="12.7109375" customWidth="1"/>
    <col min="4" max="4" width="12.5703125" customWidth="1"/>
    <col min="5" max="5" width="12.85546875" customWidth="1"/>
    <col min="6" max="6" width="13" customWidth="1"/>
    <col min="7" max="7" width="12.5703125" customWidth="1"/>
    <col min="8" max="8" width="12.7109375" customWidth="1"/>
    <col min="9" max="9" width="13.5703125" customWidth="1"/>
    <col min="10" max="10" width="13.7109375" customWidth="1"/>
    <col min="11" max="11" width="12.7109375" customWidth="1"/>
    <col min="12" max="13" width="13.8554687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96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114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217</v>
      </c>
    </row>
    <row r="6" spans="1:13" x14ac:dyDescent="0.25">
      <c r="B6" s="48" t="s">
        <v>81</v>
      </c>
      <c r="C6" s="60">
        <v>6094873772</v>
      </c>
      <c r="D6" s="60">
        <v>6920914059</v>
      </c>
      <c r="E6" s="60">
        <v>7524212221</v>
      </c>
      <c r="F6" s="60">
        <v>7888065469</v>
      </c>
      <c r="G6" s="60">
        <v>8480995580</v>
      </c>
      <c r="H6" s="60">
        <v>8997756262</v>
      </c>
      <c r="I6" s="60">
        <v>8929729548</v>
      </c>
      <c r="J6" s="60">
        <v>10169016096</v>
      </c>
      <c r="K6" s="60">
        <v>9780677179</v>
      </c>
      <c r="L6" s="100">
        <v>10756132766.829998</v>
      </c>
      <c r="M6" s="100">
        <v>10049158093.859997</v>
      </c>
    </row>
    <row r="7" spans="1:13" x14ac:dyDescent="0.25">
      <c r="B7" s="48" t="s">
        <v>82</v>
      </c>
      <c r="C7" s="60">
        <v>36704258575</v>
      </c>
      <c r="D7" s="60">
        <v>43389570075</v>
      </c>
      <c r="E7" s="60">
        <v>59571774627</v>
      </c>
      <c r="F7" s="60">
        <v>62255073547</v>
      </c>
      <c r="G7" s="60">
        <v>71391905783</v>
      </c>
      <c r="H7" s="60">
        <v>86146853490</v>
      </c>
      <c r="I7" s="60">
        <v>104970305907</v>
      </c>
      <c r="J7" s="60">
        <v>106653552391</v>
      </c>
      <c r="K7" s="60">
        <v>97635193393</v>
      </c>
      <c r="L7" s="100">
        <v>114766903700.42001</v>
      </c>
      <c r="M7" s="100">
        <v>108104475614.01001</v>
      </c>
    </row>
    <row r="8" spans="1:13" x14ac:dyDescent="0.25">
      <c r="B8" s="48" t="s">
        <v>83</v>
      </c>
      <c r="C8" s="60">
        <v>3278480182</v>
      </c>
      <c r="D8" s="60">
        <v>3333725406</v>
      </c>
      <c r="E8" s="60">
        <v>3498433208</v>
      </c>
      <c r="F8" s="60">
        <v>3799461980</v>
      </c>
      <c r="G8" s="60">
        <v>4001098147</v>
      </c>
      <c r="H8" s="60">
        <v>3904914683</v>
      </c>
      <c r="I8" s="60">
        <v>3919212224</v>
      </c>
      <c r="J8" s="60">
        <v>4272614740</v>
      </c>
      <c r="K8" s="60">
        <v>4342688099</v>
      </c>
      <c r="L8" s="100">
        <v>3677298653.6771126</v>
      </c>
      <c r="M8" s="100">
        <v>3283516413.5215387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5" t="s">
        <v>221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topLeftCell="R1" zoomScaleNormal="100" workbookViewId="0">
      <selection activeCell="E15" sqref="E15"/>
    </sheetView>
  </sheetViews>
  <sheetFormatPr defaultRowHeight="15" x14ac:dyDescent="0.25"/>
  <cols>
    <col min="2" max="2" width="63.140625" customWidth="1"/>
    <col min="3" max="6" width="11.85546875" customWidth="1"/>
    <col min="7" max="7" width="11.7109375" customWidth="1"/>
    <col min="8" max="9" width="12" customWidth="1"/>
    <col min="10" max="10" width="12.7109375" customWidth="1"/>
    <col min="11" max="11" width="11.7109375" customWidth="1"/>
    <col min="12" max="12" width="11.85546875" customWidth="1"/>
    <col min="13" max="13" width="12" customWidth="1"/>
    <col min="14" max="14" width="11.7109375" customWidth="1"/>
    <col min="15" max="15" width="11.85546875" customWidth="1"/>
    <col min="16" max="16" width="13.28515625" customWidth="1"/>
    <col min="17" max="18" width="12.85546875" customWidth="1"/>
    <col min="19" max="19" width="12" customWidth="1"/>
    <col min="20" max="20" width="13.5703125" customWidth="1"/>
    <col min="21" max="21" width="13.140625" customWidth="1"/>
    <col min="22" max="22" width="12.85546875" customWidth="1"/>
    <col min="23" max="23" width="12.85546875" bestFit="1" customWidth="1"/>
    <col min="24" max="24" width="12" bestFit="1" customWidth="1"/>
  </cols>
  <sheetData>
    <row r="1" spans="1:24" x14ac:dyDescent="0.25">
      <c r="A1" s="69" t="s">
        <v>142</v>
      </c>
    </row>
    <row r="2" spans="1:24" ht="18" x14ac:dyDescent="0.25">
      <c r="B2" s="135" t="s">
        <v>96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2"/>
      <c r="N2" s="12"/>
      <c r="O2" s="12"/>
    </row>
    <row r="3" spans="1:2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4" ht="15.75" x14ac:dyDescent="0.25">
      <c r="B4" s="17" t="s">
        <v>192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4" x14ac:dyDescent="0.25">
      <c r="B5" s="46" t="s">
        <v>115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</row>
    <row r="6" spans="1:24" x14ac:dyDescent="0.25">
      <c r="B6" s="48" t="s">
        <v>81</v>
      </c>
      <c r="C6" s="60">
        <v>672870001</v>
      </c>
      <c r="D6" s="60">
        <v>642504332</v>
      </c>
      <c r="E6" s="60">
        <v>701024843</v>
      </c>
      <c r="F6" s="60">
        <v>691113366</v>
      </c>
      <c r="G6" s="60">
        <v>677336715</v>
      </c>
      <c r="H6" s="60">
        <v>754164130</v>
      </c>
      <c r="I6" s="60">
        <v>822308540</v>
      </c>
      <c r="J6" s="60">
        <v>1994613836</v>
      </c>
      <c r="K6" s="60">
        <v>720563662</v>
      </c>
      <c r="L6" s="60">
        <v>675592350</v>
      </c>
      <c r="M6" s="60">
        <v>830743898</v>
      </c>
      <c r="N6" s="60">
        <v>710722896</v>
      </c>
      <c r="O6" s="60">
        <v>750658485</v>
      </c>
      <c r="P6" s="99">
        <v>698868545.55999947</v>
      </c>
      <c r="Q6" s="99">
        <v>796056817.44000053</v>
      </c>
      <c r="R6" s="99">
        <v>712350966</v>
      </c>
      <c r="S6" s="99">
        <v>718280802.86999989</v>
      </c>
      <c r="T6" s="99">
        <v>793041034</v>
      </c>
      <c r="U6" s="99">
        <v>812803706.82999992</v>
      </c>
      <c r="V6" s="99">
        <v>2536449603.1299982</v>
      </c>
      <c r="W6" s="99">
        <v>805773778.73999989</v>
      </c>
      <c r="X6" s="99">
        <v>689181339.03000009</v>
      </c>
    </row>
    <row r="7" spans="1:24" x14ac:dyDescent="0.25">
      <c r="B7" s="48" t="s">
        <v>82</v>
      </c>
      <c r="C7" s="60">
        <v>7699714197</v>
      </c>
      <c r="D7" s="60">
        <v>6766192367</v>
      </c>
      <c r="E7" s="60">
        <v>7354556907</v>
      </c>
      <c r="F7" s="60">
        <v>8586831790</v>
      </c>
      <c r="G7" s="60">
        <v>7017875713</v>
      </c>
      <c r="H7" s="60">
        <v>8468719033</v>
      </c>
      <c r="I7" s="60">
        <v>9060870944</v>
      </c>
      <c r="J7" s="60">
        <v>10036876295</v>
      </c>
      <c r="K7" s="60">
        <v>8008914068</v>
      </c>
      <c r="L7" s="60">
        <v>7836609764</v>
      </c>
      <c r="M7" s="60">
        <v>7960539874</v>
      </c>
      <c r="N7" s="60">
        <v>8515038577</v>
      </c>
      <c r="O7" s="60">
        <v>9323906773</v>
      </c>
      <c r="P7" s="99">
        <v>9314676749.8199921</v>
      </c>
      <c r="Q7" s="99">
        <v>11473025323.180008</v>
      </c>
      <c r="R7" s="99">
        <v>10762359490</v>
      </c>
      <c r="S7" s="99">
        <v>9475265303.9400024</v>
      </c>
      <c r="T7" s="99">
        <v>10583813213.630005</v>
      </c>
      <c r="U7" s="99">
        <v>10349365234.589996</v>
      </c>
      <c r="V7" s="99">
        <v>11163651096.839996</v>
      </c>
      <c r="W7" s="99">
        <v>10724185126.23</v>
      </c>
      <c r="X7" s="99">
        <v>9183095745.5900002</v>
      </c>
    </row>
    <row r="8" spans="1:24" x14ac:dyDescent="0.25">
      <c r="B8" s="48" t="s">
        <v>83</v>
      </c>
      <c r="C8" s="60">
        <v>333091285</v>
      </c>
      <c r="D8" s="60">
        <v>350638216</v>
      </c>
      <c r="E8" s="60">
        <v>361909459</v>
      </c>
      <c r="F8" s="60">
        <v>393555778</v>
      </c>
      <c r="G8" s="60">
        <v>363786869</v>
      </c>
      <c r="H8" s="60">
        <v>403326763</v>
      </c>
      <c r="I8" s="60">
        <v>383956727</v>
      </c>
      <c r="J8" s="60">
        <v>411819061</v>
      </c>
      <c r="K8" s="60">
        <v>352171001</v>
      </c>
      <c r="L8" s="60">
        <v>334382870</v>
      </c>
      <c r="M8" s="60">
        <v>347637428</v>
      </c>
      <c r="N8" s="60">
        <v>311542627</v>
      </c>
      <c r="O8" s="60">
        <v>286365788</v>
      </c>
      <c r="P8" s="99">
        <v>299774620.62055635</v>
      </c>
      <c r="Q8" s="99">
        <v>325759899.37944365</v>
      </c>
      <c r="R8" s="99">
        <v>281841619</v>
      </c>
      <c r="S8" s="99">
        <v>280955837.14383459</v>
      </c>
      <c r="T8" s="99">
        <v>277110020.97442532</v>
      </c>
      <c r="U8" s="99">
        <v>264501958.78442574</v>
      </c>
      <c r="V8" s="99">
        <v>315254983.77442694</v>
      </c>
      <c r="W8" s="99">
        <v>293268076.24442589</v>
      </c>
      <c r="X8" s="99">
        <v>292771630.84442592</v>
      </c>
    </row>
    <row r="9" spans="1:24" ht="16.5" x14ac:dyDescent="0.3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3"/>
      <c r="Q9" s="53"/>
    </row>
    <row r="10" spans="1:24" x14ac:dyDescent="0.25">
      <c r="B10" s="85" t="s">
        <v>222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8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8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8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8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8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8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opLeftCell="H1" zoomScaleNormal="100" workbookViewId="0">
      <selection activeCell="K16" sqref="K16"/>
    </sheetView>
  </sheetViews>
  <sheetFormatPr defaultRowHeight="15" x14ac:dyDescent="0.25"/>
  <cols>
    <col min="2" max="2" width="52.5703125" customWidth="1"/>
    <col min="3" max="4" width="12.7109375" customWidth="1"/>
    <col min="5" max="5" width="12.85546875" customWidth="1"/>
    <col min="6" max="6" width="12.5703125" customWidth="1"/>
    <col min="7" max="7" width="13.85546875" customWidth="1"/>
    <col min="8" max="8" width="13.42578125" customWidth="1"/>
    <col min="9" max="9" width="12.85546875" customWidth="1"/>
    <col min="10" max="10" width="12.85546875" bestFit="1" customWidth="1"/>
    <col min="11" max="11" width="13.140625" customWidth="1"/>
    <col min="12" max="12" width="12.7109375" customWidth="1"/>
    <col min="13" max="13" width="14.140625" customWidth="1"/>
  </cols>
  <sheetData>
    <row r="1" spans="1:13" x14ac:dyDescent="0.25">
      <c r="A1" s="69" t="s">
        <v>142</v>
      </c>
    </row>
    <row r="2" spans="1:13" ht="18" x14ac:dyDescent="0.25">
      <c r="B2" s="135" t="s">
        <v>117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119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217</v>
      </c>
    </row>
    <row r="6" spans="1:13" x14ac:dyDescent="0.25">
      <c r="B6" s="48" t="s">
        <v>6</v>
      </c>
      <c r="C6" s="60">
        <v>1679886328</v>
      </c>
      <c r="D6" s="60">
        <v>2265791533</v>
      </c>
      <c r="E6" s="60">
        <v>2707951279</v>
      </c>
      <c r="F6" s="60">
        <v>3402031064</v>
      </c>
      <c r="G6" s="60">
        <v>2236583689</v>
      </c>
      <c r="H6" s="60">
        <v>2444336745</v>
      </c>
      <c r="I6" s="60">
        <v>2949737616</v>
      </c>
      <c r="J6" s="60">
        <v>3052164469</v>
      </c>
      <c r="K6" s="60">
        <v>3119452482</v>
      </c>
      <c r="L6" s="60">
        <v>3274461110.1375599</v>
      </c>
      <c r="M6" s="60">
        <v>3227545178.5535669</v>
      </c>
    </row>
    <row r="7" spans="1:13" x14ac:dyDescent="0.25">
      <c r="B7" s="48" t="s">
        <v>0</v>
      </c>
      <c r="C7" s="60">
        <v>27187574960.920002</v>
      </c>
      <c r="D7" s="60">
        <v>30253193713.41</v>
      </c>
      <c r="E7" s="60">
        <v>34121035071.360001</v>
      </c>
      <c r="F7" s="60">
        <v>35458419198.019997</v>
      </c>
      <c r="G7" s="60">
        <v>39493488344.419998</v>
      </c>
      <c r="H7" s="60">
        <v>44872629529.269997</v>
      </c>
      <c r="I7" s="60">
        <v>49738176160.059998</v>
      </c>
      <c r="J7" s="60">
        <v>62780770895.210007</v>
      </c>
      <c r="K7" s="60">
        <v>61243796064.500008</v>
      </c>
      <c r="L7" s="60">
        <v>63667247835.560005</v>
      </c>
      <c r="M7" s="60">
        <v>64274789458.970001</v>
      </c>
    </row>
    <row r="8" spans="1:13" x14ac:dyDescent="0.25">
      <c r="B8" s="48" t="s">
        <v>71</v>
      </c>
      <c r="C8" s="71">
        <v>7.4288723382366839E-3</v>
      </c>
      <c r="D8" s="71">
        <v>7.430563704541788E-3</v>
      </c>
      <c r="E8" s="71">
        <v>7.6491842480954399E-3</v>
      </c>
      <c r="F8" s="71">
        <v>7.2886772783314034E-3</v>
      </c>
      <c r="G8" s="71">
        <v>7.2210436792650842E-3</v>
      </c>
      <c r="H8" s="71">
        <v>7.8917023360352851E-3</v>
      </c>
      <c r="I8" s="71">
        <v>8.4069236248152084E-3</v>
      </c>
      <c r="J8" s="71">
        <v>1.0044936286116406E-2</v>
      </c>
      <c r="K8" s="71">
        <v>9.4269407293441649E-3</v>
      </c>
      <c r="L8" s="71">
        <v>9.224528150103814E-3</v>
      </c>
      <c r="M8" s="71">
        <v>9.2916937687433834E-3</v>
      </c>
    </row>
    <row r="9" spans="1:13" x14ac:dyDescent="0.25">
      <c r="B9" s="48" t="s">
        <v>9</v>
      </c>
      <c r="C9" s="60">
        <v>28867461288.920002</v>
      </c>
      <c r="D9" s="60">
        <v>32518985246.41</v>
      </c>
      <c r="E9" s="60">
        <v>36828986350.360001</v>
      </c>
      <c r="F9" s="60">
        <v>38860450262.019997</v>
      </c>
      <c r="G9" s="60">
        <v>41730072033.419998</v>
      </c>
      <c r="H9" s="60">
        <v>47316966274.269997</v>
      </c>
      <c r="I9" s="60">
        <v>52687913776.059998</v>
      </c>
      <c r="J9" s="60">
        <v>65832935364.210007</v>
      </c>
      <c r="K9" s="60">
        <v>64363248546.500008</v>
      </c>
      <c r="L9" s="60">
        <v>66941708945.697563</v>
      </c>
      <c r="M9" s="60">
        <f>M6+M7</f>
        <v>67502334637.523567</v>
      </c>
    </row>
    <row r="10" spans="1:13" ht="16.5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ht="16.5" x14ac:dyDescent="0.3">
      <c r="B11" s="85" t="s">
        <v>223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20" zoomScaleNormal="120" workbookViewId="0">
      <selection activeCell="L11" sqref="L11"/>
    </sheetView>
  </sheetViews>
  <sheetFormatPr defaultRowHeight="15" x14ac:dyDescent="0.25"/>
  <cols>
    <col min="2" max="2" width="18.85546875" customWidth="1"/>
    <col min="3" max="3" width="12" customWidth="1"/>
    <col min="4" max="10" width="9.140625" customWidth="1"/>
  </cols>
  <sheetData>
    <row r="1" spans="1:13" x14ac:dyDescent="0.25">
      <c r="A1" s="69" t="s">
        <v>142</v>
      </c>
    </row>
    <row r="2" spans="1:13" ht="18" x14ac:dyDescent="0.25">
      <c r="B2" s="134" t="s">
        <v>10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ht="15.75" x14ac:dyDescent="0.25">
      <c r="B3" s="17"/>
      <c r="C3" s="9"/>
      <c r="D3" s="10"/>
      <c r="E3" s="10"/>
      <c r="F3" s="10"/>
      <c r="G3" s="10"/>
      <c r="H3" s="10"/>
      <c r="I3" s="10"/>
      <c r="J3" s="10"/>
      <c r="K3" s="10"/>
    </row>
    <row r="4" spans="1:13" ht="15.75" x14ac:dyDescent="0.25">
      <c r="B4" s="17" t="s">
        <v>18</v>
      </c>
      <c r="C4" s="9"/>
      <c r="D4" s="10"/>
      <c r="E4" s="10"/>
      <c r="F4" s="12"/>
      <c r="G4" s="12"/>
      <c r="H4" s="12"/>
      <c r="I4" s="12"/>
      <c r="J4" s="12"/>
      <c r="K4" s="12"/>
    </row>
    <row r="5" spans="1:13" x14ac:dyDescent="0.25">
      <c r="B5" s="13" t="s">
        <v>17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43862</v>
      </c>
    </row>
    <row r="6" spans="1:13" x14ac:dyDescent="0.25">
      <c r="B6" s="5" t="s">
        <v>12</v>
      </c>
      <c r="C6" s="15">
        <v>349</v>
      </c>
      <c r="D6" s="15">
        <v>341</v>
      </c>
      <c r="E6" s="15">
        <v>336</v>
      </c>
      <c r="F6" s="15">
        <v>332</v>
      </c>
      <c r="G6" s="15">
        <v>327</v>
      </c>
      <c r="H6" s="15">
        <v>322</v>
      </c>
      <c r="I6" s="15">
        <v>323</v>
      </c>
      <c r="J6" s="15">
        <v>321</v>
      </c>
      <c r="K6" s="15">
        <v>313</v>
      </c>
      <c r="L6" s="15">
        <v>304</v>
      </c>
      <c r="M6" s="15">
        <v>304</v>
      </c>
    </row>
    <row r="7" spans="1:13" x14ac:dyDescent="0.25">
      <c r="B7" s="5" t="s">
        <v>13</v>
      </c>
      <c r="C7" s="15">
        <v>374</v>
      </c>
      <c r="D7" s="15">
        <v>394</v>
      </c>
      <c r="E7" s="15">
        <v>404</v>
      </c>
      <c r="F7" s="15">
        <v>412</v>
      </c>
      <c r="G7" s="15">
        <v>421</v>
      </c>
      <c r="H7" s="15">
        <v>429</v>
      </c>
      <c r="I7" s="15">
        <v>420</v>
      </c>
      <c r="J7" s="15">
        <v>431</v>
      </c>
      <c r="K7" s="15">
        <v>436</v>
      </c>
      <c r="L7" s="15">
        <v>448</v>
      </c>
      <c r="M7" s="15">
        <v>452</v>
      </c>
    </row>
    <row r="8" spans="1:13" x14ac:dyDescent="0.25">
      <c r="B8" s="5" t="s">
        <v>14</v>
      </c>
      <c r="C8" s="15">
        <v>359</v>
      </c>
      <c r="D8" s="15">
        <v>363</v>
      </c>
      <c r="E8" s="15">
        <v>363</v>
      </c>
      <c r="F8" s="15">
        <v>355</v>
      </c>
      <c r="G8" s="15">
        <v>360</v>
      </c>
      <c r="H8" s="15">
        <v>359</v>
      </c>
      <c r="I8" s="15">
        <v>358</v>
      </c>
      <c r="J8" s="15">
        <v>355</v>
      </c>
      <c r="K8" s="15">
        <v>351</v>
      </c>
      <c r="L8" s="15">
        <v>339</v>
      </c>
      <c r="M8" s="15">
        <v>337</v>
      </c>
    </row>
    <row r="9" spans="1:13" x14ac:dyDescent="0.25">
      <c r="B9" s="3" t="s">
        <v>9</v>
      </c>
      <c r="C9" s="16">
        <v>1082</v>
      </c>
      <c r="D9" s="16">
        <v>1098</v>
      </c>
      <c r="E9" s="16">
        <v>1103</v>
      </c>
      <c r="F9" s="16">
        <v>1099</v>
      </c>
      <c r="G9" s="16">
        <v>1108</v>
      </c>
      <c r="H9" s="16">
        <v>1110</v>
      </c>
      <c r="I9" s="16">
        <v>1101</v>
      </c>
      <c r="J9" s="16">
        <v>1107</v>
      </c>
      <c r="K9" s="16">
        <v>1100</v>
      </c>
      <c r="L9" s="16">
        <v>1091</v>
      </c>
      <c r="M9" s="16">
        <v>1093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3"/>
    </row>
    <row r="12" spans="1:13" x14ac:dyDescent="0.25">
      <c r="B12" s="59" t="s">
        <v>204</v>
      </c>
      <c r="C12" s="59"/>
      <c r="D12" s="59"/>
      <c r="E12" s="59"/>
      <c r="F12" s="59"/>
      <c r="G12" s="59"/>
      <c r="H12" s="59"/>
      <c r="I12" s="12"/>
      <c r="J12" s="12"/>
      <c r="K12" s="12"/>
    </row>
    <row r="13" spans="1:13" x14ac:dyDescent="0.25">
      <c r="B13" s="116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topLeftCell="T1" zoomScaleNormal="100" workbookViewId="0">
      <selection activeCell="X12" sqref="X12"/>
    </sheetView>
  </sheetViews>
  <sheetFormatPr defaultRowHeight="15" x14ac:dyDescent="0.25"/>
  <cols>
    <col min="2" max="2" width="46.28515625" customWidth="1"/>
    <col min="3" max="3" width="11.7109375" hidden="1" customWidth="1"/>
    <col min="4" max="4" width="12" hidden="1" customWidth="1"/>
    <col min="5" max="5" width="12.42578125" hidden="1" customWidth="1"/>
    <col min="6" max="6" width="12.140625" hidden="1" customWidth="1"/>
    <col min="7" max="8" width="11.85546875" hidden="1" customWidth="1"/>
    <col min="9" max="9" width="12" hidden="1" customWidth="1"/>
    <col min="10" max="10" width="13" customWidth="1"/>
    <col min="11" max="12" width="11.7109375" customWidth="1"/>
    <col min="13" max="13" width="11.85546875" customWidth="1"/>
    <col min="14" max="14" width="12.42578125" customWidth="1"/>
    <col min="15" max="15" width="12.140625" customWidth="1"/>
    <col min="16" max="16" width="11.7109375" customWidth="1"/>
    <col min="17" max="19" width="12" bestFit="1" customWidth="1"/>
    <col min="20" max="21" width="13.28515625" customWidth="1"/>
    <col min="22" max="22" width="14.5703125" customWidth="1"/>
    <col min="23" max="24" width="12" bestFit="1" customWidth="1"/>
  </cols>
  <sheetData>
    <row r="1" spans="1:24" x14ac:dyDescent="0.25">
      <c r="A1" s="69" t="s">
        <v>142</v>
      </c>
    </row>
    <row r="2" spans="1:24" ht="18" x14ac:dyDescent="0.25">
      <c r="B2" s="135" t="s">
        <v>117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2"/>
      <c r="N2" s="12"/>
      <c r="O2" s="12"/>
    </row>
    <row r="3" spans="1:2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4" ht="15.75" x14ac:dyDescent="0.25">
      <c r="B4" s="17" t="s">
        <v>190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4" x14ac:dyDescent="0.25">
      <c r="B5" s="46" t="s">
        <v>120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</row>
    <row r="6" spans="1:24" x14ac:dyDescent="0.25">
      <c r="B6" s="48" t="s">
        <v>6</v>
      </c>
      <c r="C6" s="60">
        <v>248942633</v>
      </c>
      <c r="D6" s="60">
        <v>253667372</v>
      </c>
      <c r="E6" s="60">
        <v>275151971</v>
      </c>
      <c r="F6" s="60">
        <v>257710200</v>
      </c>
      <c r="G6" s="60">
        <v>257352496</v>
      </c>
      <c r="H6" s="60">
        <v>280215736</v>
      </c>
      <c r="I6" s="60">
        <v>281648389</v>
      </c>
      <c r="J6" s="60">
        <v>295166593</v>
      </c>
      <c r="K6" s="60">
        <v>265764205</v>
      </c>
      <c r="L6" s="60">
        <v>284447769</v>
      </c>
      <c r="M6" s="60">
        <v>270932655</v>
      </c>
      <c r="N6" s="60">
        <v>291683980</v>
      </c>
      <c r="O6" s="60">
        <v>284828454</v>
      </c>
      <c r="P6" s="99">
        <v>262982244.28727269</v>
      </c>
      <c r="Q6" s="99">
        <v>270606026.71272731</v>
      </c>
      <c r="R6" s="99">
        <v>331449195</v>
      </c>
      <c r="S6" s="99">
        <v>257702503.25098515</v>
      </c>
      <c r="T6" s="99">
        <v>254955929.74554777</v>
      </c>
      <c r="U6" s="99">
        <v>223902382.40315199</v>
      </c>
      <c r="V6" s="99">
        <v>275205765.73787498</v>
      </c>
      <c r="W6" s="99">
        <v>252079304.20649976</v>
      </c>
      <c r="X6" s="99">
        <v>503296042.41600674</v>
      </c>
    </row>
    <row r="7" spans="1:24" x14ac:dyDescent="0.25">
      <c r="B7" s="48" t="s">
        <v>0</v>
      </c>
      <c r="C7" s="60">
        <v>4613188614.9499969</v>
      </c>
      <c r="D7" s="60">
        <v>4695598550.0200043</v>
      </c>
      <c r="E7" s="60">
        <v>4620285945.5100021</v>
      </c>
      <c r="F7" s="60">
        <v>4810790458.3199997</v>
      </c>
      <c r="G7" s="60">
        <v>4545954770.4799957</v>
      </c>
      <c r="H7" s="60">
        <v>5371645956.1900024</v>
      </c>
      <c r="I7" s="60">
        <v>5784231130.8600006</v>
      </c>
      <c r="J7" s="60">
        <v>6307569515.1800079</v>
      </c>
      <c r="K7" s="60">
        <v>5177138365.5799999</v>
      </c>
      <c r="L7" s="60">
        <v>5245884680.2199993</v>
      </c>
      <c r="M7" s="60">
        <v>4886611563.7399988</v>
      </c>
      <c r="N7" s="60">
        <v>4886611563.7399988</v>
      </c>
      <c r="O7" s="60">
        <v>4997417863.5099983</v>
      </c>
      <c r="P7" s="98">
        <v>5319234446.9799995</v>
      </c>
      <c r="Q7" s="98">
        <v>5091294571.7899971</v>
      </c>
      <c r="R7" s="98">
        <v>5268385284.6900024</v>
      </c>
      <c r="S7" s="98">
        <v>5119679573.8199997</v>
      </c>
      <c r="T7" s="98">
        <v>5432243435.9599991</v>
      </c>
      <c r="U7" s="98">
        <v>5739356005.9800034</v>
      </c>
      <c r="V7" s="98">
        <v>6429875003.9900055</v>
      </c>
      <c r="W7" s="98">
        <v>5438351650.0299997</v>
      </c>
      <c r="X7" s="98">
        <v>5592213019.1800003</v>
      </c>
    </row>
    <row r="8" spans="1:24" x14ac:dyDescent="0.25">
      <c r="B8" s="48" t="s">
        <v>9</v>
      </c>
      <c r="C8" s="60">
        <v>4862131247.9499969</v>
      </c>
      <c r="D8" s="60">
        <v>4949265922.0200043</v>
      </c>
      <c r="E8" s="60">
        <v>4895437916.5100021</v>
      </c>
      <c r="F8" s="60">
        <v>5068500658.3199997</v>
      </c>
      <c r="G8" s="60">
        <v>4803307266.4799957</v>
      </c>
      <c r="H8" s="60">
        <v>5651861692.1900024</v>
      </c>
      <c r="I8" s="60">
        <v>6065879519.8600006</v>
      </c>
      <c r="J8" s="60">
        <v>6602736108.1800079</v>
      </c>
      <c r="K8" s="60">
        <v>5442902570.5799999</v>
      </c>
      <c r="L8" s="60">
        <v>5530332449.2199993</v>
      </c>
      <c r="M8" s="60">
        <v>5157544218.7399988</v>
      </c>
      <c r="N8" s="60">
        <v>5178295543.7399988</v>
      </c>
      <c r="O8" s="60">
        <v>5282246317.5099983</v>
      </c>
      <c r="P8" s="98">
        <v>5582216691.267272</v>
      </c>
      <c r="Q8" s="98">
        <v>5361900598.5027246</v>
      </c>
      <c r="R8" s="98">
        <v>5599834479.6900024</v>
      </c>
      <c r="S8" s="98">
        <v>5377382077.0709848</v>
      </c>
      <c r="T8" s="98">
        <v>5687199365.7055473</v>
      </c>
      <c r="U8" s="98">
        <v>5963258388.3831558</v>
      </c>
      <c r="V8" s="98">
        <v>6705080769.7278805</v>
      </c>
      <c r="W8" s="98">
        <v>5690430954.2364998</v>
      </c>
      <c r="X8" s="98">
        <v>6095509061.5960073</v>
      </c>
    </row>
    <row r="9" spans="1:24" ht="16.5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4" x14ac:dyDescent="0.25">
      <c r="B10" s="85" t="s">
        <v>224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opLeftCell="H1" zoomScaleNormal="100" workbookViewId="0">
      <selection activeCell="M5" sqref="M5"/>
    </sheetView>
  </sheetViews>
  <sheetFormatPr defaultRowHeight="15" x14ac:dyDescent="0.25"/>
  <cols>
    <col min="2" max="2" width="44.5703125" customWidth="1"/>
    <col min="3" max="3" width="12.5703125" customWidth="1"/>
    <col min="4" max="4" width="13.28515625" customWidth="1"/>
    <col min="5" max="5" width="12.85546875" customWidth="1"/>
    <col min="6" max="6" width="12.7109375" customWidth="1"/>
    <col min="7" max="7" width="13.7109375" customWidth="1"/>
    <col min="8" max="9" width="13.140625" customWidth="1"/>
    <col min="10" max="10" width="13.5703125" customWidth="1"/>
    <col min="11" max="11" width="12.85546875" customWidth="1"/>
    <col min="12" max="12" width="13" customWidth="1"/>
    <col min="13" max="13" width="12.8554687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117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62" t="s">
        <v>121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217</v>
      </c>
    </row>
    <row r="6" spans="1:13" x14ac:dyDescent="0.25">
      <c r="B6" s="48" t="s">
        <v>85</v>
      </c>
      <c r="C6" s="60">
        <v>21543119501.970001</v>
      </c>
      <c r="D6" s="60">
        <v>23701467620.889999</v>
      </c>
      <c r="E6" s="60">
        <v>26498342027.040001</v>
      </c>
      <c r="F6" s="60">
        <v>27649309410.669998</v>
      </c>
      <c r="G6" s="60">
        <v>30404532611.150002</v>
      </c>
      <c r="H6" s="60">
        <v>34079351853.25</v>
      </c>
      <c r="I6" s="60">
        <v>36799875497.279999</v>
      </c>
      <c r="J6" s="60">
        <v>45400022592.910004</v>
      </c>
      <c r="K6" s="60">
        <v>45981273274.160004</v>
      </c>
      <c r="L6" s="60">
        <v>46669898460.980003</v>
      </c>
      <c r="M6" s="60">
        <v>47127408048.580002</v>
      </c>
    </row>
    <row r="7" spans="1:13" x14ac:dyDescent="0.25">
      <c r="B7" s="48" t="s">
        <v>86</v>
      </c>
      <c r="C7" s="60">
        <v>1838316793.72</v>
      </c>
      <c r="D7" s="60">
        <v>2504385063.27</v>
      </c>
      <c r="E7" s="60">
        <v>2532938611.6700001</v>
      </c>
      <c r="F7" s="60">
        <v>2592031704.23</v>
      </c>
      <c r="G7" s="60">
        <v>3151696714.3000002</v>
      </c>
      <c r="H7" s="60">
        <v>3795423034.5900002</v>
      </c>
      <c r="I7" s="60">
        <v>4555987053.4799995</v>
      </c>
      <c r="J7" s="60">
        <v>5300938957.25</v>
      </c>
      <c r="K7" s="60">
        <v>5877222460.9399996</v>
      </c>
      <c r="L7" s="60">
        <v>6275624710.3199997</v>
      </c>
      <c r="M7" s="60">
        <v>6406557960.8199997</v>
      </c>
    </row>
    <row r="8" spans="1:13" x14ac:dyDescent="0.25">
      <c r="B8" s="48" t="s">
        <v>87</v>
      </c>
      <c r="C8" s="60">
        <v>3806138665.23</v>
      </c>
      <c r="D8" s="60">
        <v>4047341029.25</v>
      </c>
      <c r="E8" s="60">
        <v>5089754432.6499996</v>
      </c>
      <c r="F8" s="60">
        <v>5217078083.1199999</v>
      </c>
      <c r="G8" s="60">
        <v>5937259018.9700003</v>
      </c>
      <c r="H8" s="60">
        <v>6997854641.4300003</v>
      </c>
      <c r="I8" s="60">
        <v>8382313609.3000002</v>
      </c>
      <c r="J8" s="60">
        <v>12079809345.049999</v>
      </c>
      <c r="K8" s="60">
        <v>9385300329.3999996</v>
      </c>
      <c r="L8" s="60">
        <v>10721724664.26</v>
      </c>
      <c r="M8" s="60">
        <v>10740823449.57</v>
      </c>
    </row>
    <row r="9" spans="1:13" ht="16.5" x14ac:dyDescent="0.3">
      <c r="B9" s="51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5" t="s">
        <v>220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showGridLines="0" topLeftCell="R4" zoomScaleNormal="100" workbookViewId="0">
      <selection activeCell="X17" sqref="X17"/>
    </sheetView>
  </sheetViews>
  <sheetFormatPr defaultRowHeight="15" x14ac:dyDescent="0.25"/>
  <cols>
    <col min="2" max="2" width="31.5703125" customWidth="1"/>
    <col min="3" max="3" width="12" hidden="1" customWidth="1"/>
    <col min="4" max="4" width="11.85546875" hidden="1" customWidth="1"/>
    <col min="5" max="6" width="11.7109375" hidden="1" customWidth="1"/>
    <col min="7" max="8" width="12" hidden="1" customWidth="1"/>
    <col min="9" max="9" width="12.7109375" hidden="1" customWidth="1"/>
    <col min="10" max="10" width="11.85546875" customWidth="1"/>
    <col min="11" max="11" width="11.7109375" customWidth="1"/>
    <col min="12" max="12" width="11.85546875" customWidth="1"/>
    <col min="13" max="13" width="12" customWidth="1"/>
    <col min="14" max="15" width="11.7109375" customWidth="1"/>
    <col min="16" max="20" width="12" bestFit="1" customWidth="1"/>
    <col min="21" max="21" width="12" customWidth="1"/>
    <col min="22" max="22" width="13.140625" customWidth="1"/>
    <col min="23" max="23" width="13.28515625" customWidth="1"/>
    <col min="24" max="24" width="12.5703125" customWidth="1"/>
  </cols>
  <sheetData>
    <row r="1" spans="1:24" x14ac:dyDescent="0.25">
      <c r="A1" s="69" t="s">
        <v>142</v>
      </c>
    </row>
    <row r="2" spans="1:24" ht="18" customHeight="1" x14ac:dyDescent="0.25">
      <c r="B2" s="135" t="s">
        <v>117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2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4" ht="15.75" customHeight="1" x14ac:dyDescent="0.25">
      <c r="B4" s="17" t="s">
        <v>188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4" x14ac:dyDescent="0.25">
      <c r="B5" s="46" t="s">
        <v>123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</row>
    <row r="6" spans="1:24" x14ac:dyDescent="0.25">
      <c r="B6" s="48" t="s">
        <v>85</v>
      </c>
      <c r="C6" s="60">
        <v>3447831008.1399975</v>
      </c>
      <c r="D6" s="60">
        <v>3448918167.3400002</v>
      </c>
      <c r="E6" s="60">
        <v>3416397392.0400009</v>
      </c>
      <c r="F6" s="60">
        <v>3486179432.3100014</v>
      </c>
      <c r="G6" s="60">
        <v>3378951889.5299988</v>
      </c>
      <c r="H6" s="60">
        <v>4023554422.8700027</v>
      </c>
      <c r="I6" s="60">
        <v>4462099048.4499969</v>
      </c>
      <c r="J6" s="60">
        <v>5345373099.8700027</v>
      </c>
      <c r="K6" s="60">
        <v>3640576893.9000001</v>
      </c>
      <c r="L6" s="60">
        <v>3783337719.5999999</v>
      </c>
      <c r="M6" s="60">
        <v>3599568605.9599991</v>
      </c>
      <c r="N6" s="60">
        <v>3620423453.6500015</v>
      </c>
      <c r="O6" s="60">
        <v>3649281104.5400009</v>
      </c>
      <c r="P6" s="99">
        <v>3678871616.7099991</v>
      </c>
      <c r="Q6" s="99">
        <v>3626844290.9799995</v>
      </c>
      <c r="R6" s="99">
        <v>3675030392.2400017</v>
      </c>
      <c r="S6" s="99">
        <v>3711602997.7699966</v>
      </c>
      <c r="T6" s="99">
        <v>3686461771.9700012</v>
      </c>
      <c r="U6" s="99">
        <v>4576208531.0999985</v>
      </c>
      <c r="V6" s="99">
        <v>5421691082.5600052</v>
      </c>
      <c r="W6" s="99">
        <v>3871203230.6300001</v>
      </c>
      <c r="X6" s="99">
        <v>4010220970.4700003</v>
      </c>
    </row>
    <row r="7" spans="1:24" x14ac:dyDescent="0.25">
      <c r="B7" s="48" t="s">
        <v>86</v>
      </c>
      <c r="C7" s="60">
        <v>482152371.63000011</v>
      </c>
      <c r="D7" s="60">
        <v>499721175.9199996</v>
      </c>
      <c r="E7" s="60">
        <v>449304583.78999996</v>
      </c>
      <c r="F7" s="60">
        <v>554993966.02000046</v>
      </c>
      <c r="G7" s="60">
        <v>468002334.72999954</v>
      </c>
      <c r="H7" s="60">
        <v>437382214.15000057</v>
      </c>
      <c r="I7" s="60">
        <v>525295029.25999928</v>
      </c>
      <c r="J7" s="60">
        <v>209824178.5</v>
      </c>
      <c r="K7" s="60">
        <v>497639076.94</v>
      </c>
      <c r="L7" s="60">
        <v>523774713.84999996</v>
      </c>
      <c r="M7" s="60">
        <v>494494647.37000012</v>
      </c>
      <c r="N7" s="60">
        <v>527473269.37999988</v>
      </c>
      <c r="O7" s="60">
        <v>533940749.01000023</v>
      </c>
      <c r="P7" s="99">
        <v>583717309.60999966</v>
      </c>
      <c r="Q7" s="99">
        <v>511570763.76999998</v>
      </c>
      <c r="R7" s="99">
        <v>557933867.67000008</v>
      </c>
      <c r="S7" s="99">
        <v>565972834.9000001</v>
      </c>
      <c r="T7" s="99">
        <v>534058835.27000046</v>
      </c>
      <c r="U7" s="99">
        <v>550430927.37999916</v>
      </c>
      <c r="V7" s="99">
        <v>394617715.17000008</v>
      </c>
      <c r="W7" s="99">
        <v>554194837.33000004</v>
      </c>
      <c r="X7" s="99">
        <v>598152203.95999992</v>
      </c>
    </row>
    <row r="8" spans="1:24" x14ac:dyDescent="0.25">
      <c r="B8" s="48" t="s">
        <v>87</v>
      </c>
      <c r="C8" s="60">
        <v>683205235.18000031</v>
      </c>
      <c r="D8" s="60">
        <v>746959206.76000023</v>
      </c>
      <c r="E8" s="60">
        <v>754583969.67999935</v>
      </c>
      <c r="F8" s="60">
        <v>769617059.99000072</v>
      </c>
      <c r="G8" s="60">
        <v>699000546.21999931</v>
      </c>
      <c r="H8" s="60">
        <v>910709319.17000008</v>
      </c>
      <c r="I8" s="60">
        <v>796837053.15000057</v>
      </c>
      <c r="J8" s="60">
        <v>752372236.81000042</v>
      </c>
      <c r="K8" s="60">
        <v>1038922394.74</v>
      </c>
      <c r="L8" s="60">
        <v>938772246.76999998</v>
      </c>
      <c r="M8" s="60">
        <v>792548310.41000009</v>
      </c>
      <c r="N8" s="60">
        <v>811924675.48999977</v>
      </c>
      <c r="O8" s="60">
        <v>814196009.96000004</v>
      </c>
      <c r="P8" s="99">
        <v>1056645520.6599998</v>
      </c>
      <c r="Q8" s="99">
        <v>952879517.03999996</v>
      </c>
      <c r="R8" s="99">
        <v>1035421024.7800007</v>
      </c>
      <c r="S8" s="99">
        <v>842103741.14999962</v>
      </c>
      <c r="T8" s="99">
        <v>1211722828.7199993</v>
      </c>
      <c r="U8" s="99">
        <v>613022188.28000069</v>
      </c>
      <c r="V8" s="99">
        <v>613566206.26000023</v>
      </c>
      <c r="W8" s="99">
        <v>1012953582.0700001</v>
      </c>
      <c r="X8" s="99">
        <v>983839844.74999988</v>
      </c>
    </row>
    <row r="9" spans="1:24" ht="13.5" customHeight="1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4" x14ac:dyDescent="0.25">
      <c r="B10" s="85" t="s">
        <v>212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6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6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K4" zoomScaleNormal="100" workbookViewId="0">
      <selection activeCell="D17" sqref="D17"/>
    </sheetView>
  </sheetViews>
  <sheetFormatPr defaultRowHeight="15" x14ac:dyDescent="0.25"/>
  <cols>
    <col min="2" max="2" width="53.85546875" customWidth="1"/>
    <col min="3" max="3" width="14.28515625" customWidth="1"/>
    <col min="4" max="4" width="14" customWidth="1"/>
    <col min="5" max="5" width="14.140625" customWidth="1"/>
    <col min="6" max="6" width="13.85546875" customWidth="1"/>
    <col min="7" max="7" width="14" customWidth="1"/>
    <col min="8" max="8" width="14.42578125" customWidth="1"/>
    <col min="9" max="9" width="14.140625" customWidth="1"/>
    <col min="10" max="11" width="13.85546875" customWidth="1"/>
    <col min="12" max="13" width="14.28515625" bestFit="1" customWidth="1"/>
  </cols>
  <sheetData>
    <row r="1" spans="1:13" x14ac:dyDescent="0.25">
      <c r="A1" s="69" t="s">
        <v>142</v>
      </c>
    </row>
    <row r="2" spans="1:13" ht="18" x14ac:dyDescent="0.25">
      <c r="B2" s="135" t="s">
        <v>117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187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6.5" x14ac:dyDescent="0.3">
      <c r="B5" s="44" t="s">
        <v>125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44">
        <v>2019</v>
      </c>
      <c r="M5" s="129" t="s">
        <v>217</v>
      </c>
    </row>
    <row r="6" spans="1:13" ht="16.5" x14ac:dyDescent="0.25">
      <c r="B6" s="52" t="s">
        <v>81</v>
      </c>
      <c r="C6" s="57">
        <v>201434043</v>
      </c>
      <c r="D6" s="57">
        <v>262822856</v>
      </c>
      <c r="E6" s="57">
        <v>350479674</v>
      </c>
      <c r="F6" s="57">
        <v>396566994</v>
      </c>
      <c r="G6" s="57">
        <v>416409070</v>
      </c>
      <c r="H6" s="57">
        <v>524704182</v>
      </c>
      <c r="I6" s="57">
        <v>624597944</v>
      </c>
      <c r="J6" s="57">
        <v>737213348</v>
      </c>
      <c r="K6" s="57">
        <v>896282699</v>
      </c>
      <c r="L6" s="57">
        <v>923975020.61572981</v>
      </c>
      <c r="M6" s="57">
        <v>918406183.76259375</v>
      </c>
    </row>
    <row r="7" spans="1:13" ht="16.5" x14ac:dyDescent="0.25">
      <c r="B7" s="52" t="s">
        <v>82</v>
      </c>
      <c r="C7" s="57">
        <v>283016188</v>
      </c>
      <c r="D7" s="57">
        <v>740943673</v>
      </c>
      <c r="E7" s="57">
        <v>980747902</v>
      </c>
      <c r="F7" s="57">
        <v>1531901200</v>
      </c>
      <c r="G7" s="57">
        <v>264486049</v>
      </c>
      <c r="H7" s="57">
        <v>232875946</v>
      </c>
      <c r="I7" s="57">
        <v>461992484</v>
      </c>
      <c r="J7" s="57">
        <v>336569710</v>
      </c>
      <c r="K7" s="57">
        <v>239232946</v>
      </c>
      <c r="L7" s="57">
        <v>267988765.57753479</v>
      </c>
      <c r="M7" s="57">
        <v>236636338.31131893</v>
      </c>
    </row>
    <row r="8" spans="1:13" ht="16.5" x14ac:dyDescent="0.25">
      <c r="B8" s="52" t="s">
        <v>83</v>
      </c>
      <c r="C8" s="57">
        <v>1195436097</v>
      </c>
      <c r="D8" s="57">
        <v>1262025004</v>
      </c>
      <c r="E8" s="57">
        <v>1376723703</v>
      </c>
      <c r="F8" s="57">
        <v>1473562870</v>
      </c>
      <c r="G8" s="57">
        <v>1555688570</v>
      </c>
      <c r="H8" s="57">
        <v>1686756617</v>
      </c>
      <c r="I8" s="57">
        <v>1863147188</v>
      </c>
      <c r="J8" s="57">
        <v>1978381411</v>
      </c>
      <c r="K8" s="57">
        <v>1983936837</v>
      </c>
      <c r="L8" s="57">
        <v>2082497323.9442954</v>
      </c>
      <c r="M8" s="57">
        <v>2072502656.4796543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5" t="s">
        <v>221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topLeftCell="K1" zoomScaleNormal="100" workbookViewId="0">
      <selection activeCell="Y18" sqref="Y18"/>
    </sheetView>
  </sheetViews>
  <sheetFormatPr defaultRowHeight="15" x14ac:dyDescent="0.25"/>
  <cols>
    <col min="2" max="2" width="41" customWidth="1"/>
    <col min="3" max="5" width="10.7109375" hidden="1" customWidth="1"/>
    <col min="6" max="6" width="10.85546875" hidden="1" customWidth="1"/>
    <col min="7" max="8" width="10.7109375" hidden="1" customWidth="1"/>
    <col min="9" max="9" width="10.5703125" hidden="1" customWidth="1"/>
    <col min="10" max="10" width="10.5703125" customWidth="1"/>
    <col min="11" max="18" width="10.7109375" bestFit="1" customWidth="1"/>
    <col min="19" max="19" width="11.140625" customWidth="1"/>
    <col min="20" max="20" width="10.7109375" bestFit="1" customWidth="1"/>
    <col min="21" max="21" width="10.7109375" customWidth="1"/>
    <col min="22" max="22" width="13" customWidth="1"/>
    <col min="23" max="23" width="11.28515625" customWidth="1"/>
    <col min="24" max="24" width="11.7109375" customWidth="1"/>
  </cols>
  <sheetData>
    <row r="1" spans="1:24" x14ac:dyDescent="0.25">
      <c r="A1" s="69" t="s">
        <v>142</v>
      </c>
    </row>
    <row r="2" spans="1:24" ht="18" customHeight="1" x14ac:dyDescent="0.25">
      <c r="B2" s="135" t="s">
        <v>117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2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4" ht="15.75" x14ac:dyDescent="0.25">
      <c r="B4" s="17" t="s">
        <v>186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4" x14ac:dyDescent="0.25">
      <c r="B5" s="46" t="s">
        <v>128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</row>
    <row r="6" spans="1:24" x14ac:dyDescent="0.25">
      <c r="B6" s="48" t="s">
        <v>81</v>
      </c>
      <c r="C6" s="60">
        <v>73518899</v>
      </c>
      <c r="D6" s="60">
        <v>78910213</v>
      </c>
      <c r="E6" s="60">
        <v>75961875</v>
      </c>
      <c r="F6" s="60">
        <v>70039652</v>
      </c>
      <c r="G6" s="60">
        <v>72165022</v>
      </c>
      <c r="H6" s="60">
        <v>83983803</v>
      </c>
      <c r="I6" s="60">
        <v>83431520</v>
      </c>
      <c r="J6" s="60">
        <v>81976926</v>
      </c>
      <c r="K6" s="60">
        <v>65738517</v>
      </c>
      <c r="L6" s="60">
        <v>85348372</v>
      </c>
      <c r="M6" s="60">
        <v>78453326</v>
      </c>
      <c r="N6" s="60">
        <v>91999980</v>
      </c>
      <c r="O6" s="60">
        <v>77412325</v>
      </c>
      <c r="P6" s="99">
        <v>66597131.167323828</v>
      </c>
      <c r="Q6" s="99">
        <v>69811167.832676172</v>
      </c>
      <c r="R6" s="99">
        <v>133491343</v>
      </c>
      <c r="S6" s="99">
        <v>66726036.045564413</v>
      </c>
      <c r="T6" s="99">
        <v>65059581.769009948</v>
      </c>
      <c r="U6" s="99">
        <v>54484343.92261982</v>
      </c>
      <c r="V6" s="99">
        <v>68852896.878535628</v>
      </c>
      <c r="W6" s="99">
        <v>68600218.890662149</v>
      </c>
      <c r="X6" s="99">
        <v>76917833.256201521</v>
      </c>
    </row>
    <row r="7" spans="1:24" x14ac:dyDescent="0.25">
      <c r="B7" s="48" t="s">
        <v>82</v>
      </c>
      <c r="C7" s="60">
        <v>15937570</v>
      </c>
      <c r="D7" s="60">
        <v>21498847</v>
      </c>
      <c r="E7" s="60">
        <v>20179636</v>
      </c>
      <c r="F7" s="60">
        <v>17407693</v>
      </c>
      <c r="G7" s="60">
        <v>20348735</v>
      </c>
      <c r="H7" s="60">
        <v>22872165</v>
      </c>
      <c r="I7" s="60">
        <v>27944815</v>
      </c>
      <c r="J7" s="60">
        <v>26810196</v>
      </c>
      <c r="K7" s="60">
        <v>27220767</v>
      </c>
      <c r="L7" s="60">
        <v>31996397</v>
      </c>
      <c r="M7" s="60">
        <v>29831555</v>
      </c>
      <c r="N7" s="60">
        <v>33050470</v>
      </c>
      <c r="O7" s="60">
        <v>31372139</v>
      </c>
      <c r="P7" s="98">
        <v>25386244.089678079</v>
      </c>
      <c r="Q7" s="98">
        <v>16720907.910321921</v>
      </c>
      <c r="R7" s="98">
        <v>17610757</v>
      </c>
      <c r="S7" s="98">
        <v>15335744.382359535</v>
      </c>
      <c r="T7" s="98">
        <v>12666434.003193498</v>
      </c>
      <c r="U7" s="98">
        <v>11376428.856505692</v>
      </c>
      <c r="V7" s="98">
        <v>15420921.335476071</v>
      </c>
      <c r="W7" s="98">
        <v>14413117.295519419</v>
      </c>
      <c r="X7" s="98">
        <v>13451619.438264716</v>
      </c>
    </row>
    <row r="8" spans="1:24" x14ac:dyDescent="0.25">
      <c r="B8" s="48" t="s">
        <v>83</v>
      </c>
      <c r="C8" s="60">
        <v>159486164</v>
      </c>
      <c r="D8" s="60">
        <v>153258312</v>
      </c>
      <c r="E8" s="60">
        <v>179010460</v>
      </c>
      <c r="F8" s="60">
        <v>170262855</v>
      </c>
      <c r="G8" s="60">
        <v>164838739</v>
      </c>
      <c r="H8" s="60">
        <v>173359768</v>
      </c>
      <c r="I8" s="60">
        <v>170272054</v>
      </c>
      <c r="J8" s="60">
        <v>186379471</v>
      </c>
      <c r="K8" s="60">
        <v>172804921</v>
      </c>
      <c r="L8" s="60">
        <v>167103000</v>
      </c>
      <c r="M8" s="60">
        <v>162647774</v>
      </c>
      <c r="N8" s="60">
        <v>166633530</v>
      </c>
      <c r="O8" s="60">
        <v>176043990</v>
      </c>
      <c r="P8" s="98">
        <v>170998869.03027093</v>
      </c>
      <c r="Q8" s="98">
        <v>184073950.96972907</v>
      </c>
      <c r="R8" s="98">
        <v>180347095</v>
      </c>
      <c r="S8" s="98">
        <v>175640722.82306147</v>
      </c>
      <c r="T8" s="98">
        <v>177229913.97334433</v>
      </c>
      <c r="U8" s="98">
        <v>158041609.6240263</v>
      </c>
      <c r="V8" s="98">
        <v>190931947.52386332</v>
      </c>
      <c r="W8" s="98">
        <v>169065968.02031818</v>
      </c>
      <c r="X8" s="98">
        <v>160847285.51504079</v>
      </c>
    </row>
    <row r="9" spans="1:24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4" x14ac:dyDescent="0.25">
      <c r="B10" s="85" t="s">
        <v>222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30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3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E1" workbookViewId="0">
      <selection activeCell="L16" sqref="L16"/>
    </sheetView>
  </sheetViews>
  <sheetFormatPr defaultRowHeight="15" x14ac:dyDescent="0.25"/>
  <cols>
    <col min="2" max="2" width="32.7109375" bestFit="1" customWidth="1"/>
    <col min="3" max="5" width="8" bestFit="1" customWidth="1"/>
    <col min="6" max="8" width="9.5703125" bestFit="1" customWidth="1"/>
    <col min="9" max="9" width="8.5703125" customWidth="1"/>
    <col min="10" max="11" width="8.28515625" customWidth="1"/>
    <col min="12" max="12" width="8.7109375" customWidth="1"/>
  </cols>
  <sheetData>
    <row r="1" spans="1:13" x14ac:dyDescent="0.25">
      <c r="A1" s="69" t="s">
        <v>142</v>
      </c>
    </row>
    <row r="2" spans="1:13" ht="18" x14ac:dyDescent="0.25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63" t="s">
        <v>134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  <c r="M5" s="105">
        <v>43862</v>
      </c>
    </row>
    <row r="6" spans="1:13" x14ac:dyDescent="0.25">
      <c r="B6" s="66" t="s">
        <v>129</v>
      </c>
      <c r="C6" s="67">
        <v>472.25135998454584</v>
      </c>
      <c r="D6" s="67">
        <v>537.66759858359217</v>
      </c>
      <c r="E6" s="67">
        <v>638.23105791310866</v>
      </c>
      <c r="F6" s="67">
        <v>662.12730688715237</v>
      </c>
      <c r="G6" s="67">
        <v>758.53125100257489</v>
      </c>
      <c r="H6" s="67">
        <v>900.75707315370153</v>
      </c>
      <c r="I6" s="67">
        <v>1083.6731395032066</v>
      </c>
      <c r="J6" s="67">
        <v>1234.3566138886436</v>
      </c>
      <c r="K6" s="67">
        <v>1337.6185198190899</v>
      </c>
      <c r="L6" s="67">
        <v>1474.47</v>
      </c>
      <c r="M6" s="67">
        <v>1472.68</v>
      </c>
    </row>
    <row r="7" spans="1:13" x14ac:dyDescent="0.25">
      <c r="B7" s="66" t="s">
        <v>130</v>
      </c>
      <c r="C7" s="67">
        <v>203.40710512178859</v>
      </c>
      <c r="D7" s="67">
        <v>194.58614322971303</v>
      </c>
      <c r="E7" s="67">
        <v>206.11374594807626</v>
      </c>
      <c r="F7" s="67">
        <v>206.20095362974519</v>
      </c>
      <c r="G7" s="67">
        <v>183.63572502163538</v>
      </c>
      <c r="H7" s="67">
        <v>139.62697750710888</v>
      </c>
      <c r="I7" s="67">
        <v>149.39880713615389</v>
      </c>
      <c r="J7" s="67">
        <v>157.10329112469398</v>
      </c>
      <c r="K7" s="67">
        <v>174.62039296738851</v>
      </c>
      <c r="L7" s="67">
        <v>215.29</v>
      </c>
      <c r="M7" s="67">
        <v>211.78</v>
      </c>
    </row>
    <row r="8" spans="1:13" x14ac:dyDescent="0.25">
      <c r="B8" s="66" t="s">
        <v>131</v>
      </c>
      <c r="C8" s="67">
        <v>66.2</v>
      </c>
      <c r="D8" s="67">
        <v>79.2</v>
      </c>
      <c r="E8" s="67">
        <v>92.1</v>
      </c>
      <c r="F8" s="67">
        <v>105.9</v>
      </c>
      <c r="G8" s="67">
        <v>119.8</v>
      </c>
      <c r="H8" s="67">
        <v>121.8</v>
      </c>
      <c r="I8" s="67">
        <v>130.80000000000001</v>
      </c>
      <c r="J8" s="67">
        <v>139.5</v>
      </c>
      <c r="K8" s="67">
        <v>154.52000000000001</v>
      </c>
      <c r="L8" s="67">
        <v>176.86</v>
      </c>
      <c r="M8" s="67">
        <v>184.11</v>
      </c>
    </row>
    <row r="9" spans="1:13" x14ac:dyDescent="0.25">
      <c r="B9" s="66" t="s">
        <v>132</v>
      </c>
      <c r="C9" s="67">
        <v>16.526651901634516</v>
      </c>
      <c r="D9" s="67">
        <v>21.026651901634516</v>
      </c>
      <c r="E9" s="67">
        <v>26.026651901634516</v>
      </c>
      <c r="F9" s="67">
        <v>29.326651901634516</v>
      </c>
      <c r="G9" s="67">
        <v>31.726651901634515</v>
      </c>
      <c r="H9" s="67">
        <v>33.026651901634516</v>
      </c>
      <c r="I9" s="67">
        <v>32.726651901634511</v>
      </c>
      <c r="J9" s="67">
        <v>32.026651901634516</v>
      </c>
      <c r="K9" s="67">
        <v>32.336651901634511</v>
      </c>
      <c r="L9" s="67">
        <v>32.269999999999996</v>
      </c>
      <c r="M9" s="67">
        <v>32.5</v>
      </c>
    </row>
    <row r="10" spans="1:13" x14ac:dyDescent="0.25">
      <c r="B10" s="66" t="s">
        <v>133</v>
      </c>
      <c r="C10" s="67">
        <v>26.757739566255101</v>
      </c>
      <c r="D10" s="67">
        <v>32.042162013465408</v>
      </c>
      <c r="E10" s="67">
        <v>37.225900863155026</v>
      </c>
      <c r="F10" s="67">
        <v>40.113267465212424</v>
      </c>
      <c r="G10" s="67">
        <v>44.241578294279464</v>
      </c>
      <c r="H10" s="67">
        <v>42.182284721949998</v>
      </c>
      <c r="I10" s="67">
        <v>38.301810810809997</v>
      </c>
      <c r="J10" s="67">
        <v>39.19769062140255</v>
      </c>
      <c r="K10" s="67">
        <v>39.756092240440559</v>
      </c>
      <c r="L10" s="67">
        <v>41.160000000000004</v>
      </c>
      <c r="M10" s="67">
        <v>41.94</v>
      </c>
    </row>
    <row r="11" spans="1:13" x14ac:dyDescent="0.25">
      <c r="B11" s="66" t="s">
        <v>9</v>
      </c>
      <c r="C11" s="67">
        <v>785.14285657422408</v>
      </c>
      <c r="D11" s="67">
        <v>864.52255572840511</v>
      </c>
      <c r="E11" s="67">
        <v>999.69735662597452</v>
      </c>
      <c r="F11" s="67">
        <v>1043.6681798837444</v>
      </c>
      <c r="G11" s="67">
        <v>1137.9352062201242</v>
      </c>
      <c r="H11" s="67">
        <v>1237.3929872843948</v>
      </c>
      <c r="I11" s="67">
        <v>1434.9004093518049</v>
      </c>
      <c r="J11" s="67">
        <v>1602.1842475363744</v>
      </c>
      <c r="K11" s="67">
        <v>1738.8516569285534</v>
      </c>
      <c r="L11" s="67">
        <v>1940.05</v>
      </c>
      <c r="M11" s="67">
        <v>1943.0100000000002</v>
      </c>
    </row>
    <row r="12" spans="1:13" x14ac:dyDescent="0.25">
      <c r="B12" s="59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85" t="s">
        <v>219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ht="9.75" customHeight="1" x14ac:dyDescent="0.25">
      <c r="B14" s="138" t="s">
        <v>167</v>
      </c>
      <c r="C14" s="138"/>
      <c r="D14" s="138"/>
      <c r="E14" s="138"/>
      <c r="F14" s="138"/>
      <c r="G14" s="138"/>
      <c r="H14" s="138"/>
      <c r="I14" s="138"/>
      <c r="J14" s="138"/>
      <c r="K14" s="138"/>
    </row>
    <row r="15" spans="1:13" x14ac:dyDescent="0.25"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  <row r="16" spans="1:13" x14ac:dyDescent="0.25">
      <c r="B16" s="138"/>
      <c r="C16" s="138"/>
      <c r="D16" s="138"/>
      <c r="E16" s="138"/>
      <c r="F16" s="138"/>
      <c r="G16" s="138"/>
      <c r="H16" s="138"/>
      <c r="I16" s="138"/>
      <c r="J16" s="138"/>
      <c r="K16" s="138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2">
    <mergeCell ref="B2:K2"/>
    <mergeCell ref="B14:K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opLeftCell="A10" workbookViewId="0">
      <selection activeCell="M5" sqref="M5"/>
    </sheetView>
  </sheetViews>
  <sheetFormatPr defaultRowHeight="15" x14ac:dyDescent="0.25"/>
  <cols>
    <col min="2" max="2" width="28.85546875" bestFit="1" customWidth="1"/>
    <col min="3" max="11" width="8" customWidth="1"/>
  </cols>
  <sheetData>
    <row r="1" spans="1:12" x14ac:dyDescent="0.25">
      <c r="A1" s="69" t="s">
        <v>142</v>
      </c>
    </row>
    <row r="2" spans="1:12" ht="18" x14ac:dyDescent="0.25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184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63" t="s">
        <v>136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25">
      <c r="B6" s="66" t="s">
        <v>129</v>
      </c>
      <c r="C6" s="67">
        <v>218.25135998454584</v>
      </c>
      <c r="D6" s="67">
        <v>271.26759858359219</v>
      </c>
      <c r="E6" s="67">
        <v>335.83105791310868</v>
      </c>
      <c r="F6" s="67">
        <v>381.02730688715235</v>
      </c>
      <c r="G6" s="67">
        <v>453.83125100257496</v>
      </c>
      <c r="H6" s="67">
        <v>549.35707315370155</v>
      </c>
      <c r="I6" s="67">
        <v>677.57313950320656</v>
      </c>
      <c r="J6" s="67">
        <v>793.65661388864362</v>
      </c>
      <c r="K6" s="67">
        <v>870.57851981908982</v>
      </c>
      <c r="L6" s="67">
        <v>974.15</v>
      </c>
    </row>
    <row r="7" spans="1:12" x14ac:dyDescent="0.25">
      <c r="B7" s="65" t="s">
        <v>135</v>
      </c>
      <c r="C7" s="67">
        <v>133.38139240547702</v>
      </c>
      <c r="D7" s="67">
        <v>157.73836777186199</v>
      </c>
      <c r="E7" s="67">
        <v>205.21633282002725</v>
      </c>
      <c r="F7" s="67">
        <v>279.41221959109117</v>
      </c>
      <c r="G7" s="67">
        <v>330.62085665875804</v>
      </c>
      <c r="H7" s="67">
        <v>391.12765812062241</v>
      </c>
      <c r="I7" s="67">
        <v>546.49800803302389</v>
      </c>
      <c r="J7" s="67">
        <v>665.94071967630441</v>
      </c>
      <c r="K7" s="67">
        <v>728.80222307640179</v>
      </c>
      <c r="L7" s="67">
        <v>789.03</v>
      </c>
    </row>
    <row r="8" spans="1:12" x14ac:dyDescent="0.25">
      <c r="B8" s="65" t="s">
        <v>129</v>
      </c>
      <c r="C8" s="67">
        <v>84.869967579068842</v>
      </c>
      <c r="D8" s="67">
        <v>113.52923081173019</v>
      </c>
      <c r="E8" s="67">
        <v>130.61472509308143</v>
      </c>
      <c r="F8" s="67">
        <v>101.61508729606119</v>
      </c>
      <c r="G8" s="67">
        <v>123.21039434381693</v>
      </c>
      <c r="H8" s="67">
        <v>158.22941503307919</v>
      </c>
      <c r="I8" s="67">
        <v>131.07513147018264</v>
      </c>
      <c r="J8" s="67">
        <v>127.71589421233922</v>
      </c>
      <c r="K8" s="67">
        <v>141.77629674268803</v>
      </c>
      <c r="L8" s="67">
        <v>185.12</v>
      </c>
    </row>
    <row r="9" spans="1:12" x14ac:dyDescent="0.25">
      <c r="B9" s="66" t="s">
        <v>130</v>
      </c>
      <c r="C9" s="67">
        <v>27.507105121788573</v>
      </c>
      <c r="D9" s="67">
        <v>21.786143229713026</v>
      </c>
      <c r="E9" s="67">
        <v>21.813745948076239</v>
      </c>
      <c r="F9" s="67">
        <v>19.700953629745193</v>
      </c>
      <c r="G9" s="67">
        <v>17.335725021635362</v>
      </c>
      <c r="H9" s="67">
        <v>13.126977507108887</v>
      </c>
      <c r="I9" s="67">
        <v>12.498807136153873</v>
      </c>
      <c r="J9" s="67">
        <v>14.503291124694</v>
      </c>
      <c r="K9" s="67">
        <v>14.890392967388523</v>
      </c>
      <c r="L9" s="67">
        <v>28.7</v>
      </c>
    </row>
    <row r="10" spans="1:12" x14ac:dyDescent="0.25">
      <c r="B10" s="66" t="s">
        <v>132</v>
      </c>
      <c r="C10" s="67">
        <v>0.32665190163451563</v>
      </c>
      <c r="D10" s="67">
        <v>0.32665190163451563</v>
      </c>
      <c r="E10" s="67">
        <v>0.32665190163451563</v>
      </c>
      <c r="F10" s="67">
        <v>0.32665190163451563</v>
      </c>
      <c r="G10" s="67">
        <v>0.32665190163451563</v>
      </c>
      <c r="H10" s="67">
        <v>0.32665190163451563</v>
      </c>
      <c r="I10" s="67">
        <v>0.32665190163451563</v>
      </c>
      <c r="J10" s="67">
        <v>0.32665190163451563</v>
      </c>
      <c r="K10" s="67">
        <v>0.32665190163451563</v>
      </c>
      <c r="L10" s="67">
        <v>0.26</v>
      </c>
    </row>
    <row r="11" spans="1:12" x14ac:dyDescent="0.25">
      <c r="B11" s="66" t="s">
        <v>133</v>
      </c>
      <c r="C11" s="67">
        <v>1.4577395662551</v>
      </c>
      <c r="D11" s="67">
        <v>1.5421620134654079</v>
      </c>
      <c r="E11" s="67">
        <v>1.2259008631550268</v>
      </c>
      <c r="F11" s="67">
        <v>1.4132674652124313</v>
      </c>
      <c r="G11" s="67">
        <v>1.4415782942794628</v>
      </c>
      <c r="H11" s="67">
        <v>0.78228472195000009</v>
      </c>
      <c r="I11" s="67">
        <v>0.80181081081000016</v>
      </c>
      <c r="J11" s="67">
        <v>1.7976906214025536</v>
      </c>
      <c r="K11" s="67">
        <v>1.7560922404405568</v>
      </c>
      <c r="L11" s="67">
        <v>2.39</v>
      </c>
    </row>
    <row r="12" spans="1:12" x14ac:dyDescent="0.25">
      <c r="B12" s="66" t="s">
        <v>9</v>
      </c>
      <c r="C12" s="68">
        <v>247.54285657422403</v>
      </c>
      <c r="D12" s="68">
        <v>294.9225557284052</v>
      </c>
      <c r="E12" s="68">
        <v>359.19735662597446</v>
      </c>
      <c r="F12" s="68">
        <v>402.46817988374448</v>
      </c>
      <c r="G12" s="68">
        <v>472.93520622012431</v>
      </c>
      <c r="H12" s="68">
        <v>563.59298728439489</v>
      </c>
      <c r="I12" s="68">
        <v>691.20040935180498</v>
      </c>
      <c r="J12" s="68">
        <v>810.28424753637466</v>
      </c>
      <c r="K12" s="68">
        <v>887.55165692855337</v>
      </c>
      <c r="L12" s="67">
        <v>1005.5</v>
      </c>
    </row>
    <row r="13" spans="1:12" x14ac:dyDescent="0.25">
      <c r="B13" s="59"/>
      <c r="C13" s="12"/>
      <c r="D13" s="12"/>
      <c r="E13" s="12"/>
      <c r="F13" s="12"/>
      <c r="G13" s="12"/>
      <c r="H13" s="12"/>
      <c r="I13" s="12"/>
      <c r="J13" s="12"/>
      <c r="K13" s="12"/>
    </row>
    <row r="14" spans="1:12" x14ac:dyDescent="0.25">
      <c r="B14" s="85" t="s">
        <v>182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2" ht="15.75" x14ac:dyDescent="0.25">
      <c r="B16" s="17" t="s">
        <v>184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2:12" x14ac:dyDescent="0.25">
      <c r="B17" s="63" t="s">
        <v>136</v>
      </c>
      <c r="C17" s="105">
        <v>43862</v>
      </c>
      <c r="D17" s="130"/>
      <c r="E17" s="130"/>
      <c r="F17" s="130"/>
      <c r="G17" s="130"/>
      <c r="H17" s="130"/>
      <c r="I17" s="130"/>
      <c r="J17" s="130"/>
      <c r="K17" s="130"/>
      <c r="L17" s="130"/>
    </row>
    <row r="18" spans="2:12" x14ac:dyDescent="0.25">
      <c r="B18" s="66" t="s">
        <v>226</v>
      </c>
      <c r="C18" s="67">
        <v>974.23</v>
      </c>
      <c r="D18" s="131"/>
      <c r="E18" s="131"/>
      <c r="F18" s="131"/>
      <c r="G18" s="131"/>
      <c r="H18" s="131"/>
      <c r="I18" s="131"/>
      <c r="J18" s="131"/>
      <c r="K18" s="131"/>
      <c r="L18" s="131"/>
    </row>
    <row r="19" spans="2:12" x14ac:dyDescent="0.25">
      <c r="B19" s="66" t="s">
        <v>130</v>
      </c>
      <c r="C19" s="67">
        <v>34.99</v>
      </c>
      <c r="D19" s="131"/>
      <c r="E19" s="131"/>
      <c r="F19" s="131"/>
      <c r="G19" s="131"/>
      <c r="H19" s="131"/>
      <c r="I19" s="131"/>
      <c r="J19" s="131"/>
      <c r="K19" s="131"/>
      <c r="L19" s="131"/>
    </row>
    <row r="20" spans="2:12" x14ac:dyDescent="0.25">
      <c r="B20" s="66" t="s">
        <v>132</v>
      </c>
      <c r="C20" s="67">
        <v>0.26</v>
      </c>
      <c r="D20" s="131"/>
      <c r="E20" s="131"/>
      <c r="F20" s="131"/>
      <c r="G20" s="131"/>
      <c r="H20" s="131"/>
      <c r="I20" s="131"/>
      <c r="J20" s="131"/>
      <c r="K20" s="131"/>
      <c r="L20" s="131"/>
    </row>
    <row r="21" spans="2:12" x14ac:dyDescent="0.25">
      <c r="B21" s="66" t="s">
        <v>133</v>
      </c>
      <c r="C21" s="67">
        <v>3.12</v>
      </c>
      <c r="D21" s="131"/>
      <c r="E21" s="131"/>
      <c r="F21" s="131"/>
      <c r="G21" s="131"/>
      <c r="H21" s="131"/>
      <c r="I21" s="131"/>
      <c r="J21" s="131"/>
      <c r="K21" s="131"/>
      <c r="L21" s="131"/>
    </row>
    <row r="22" spans="2:12" x14ac:dyDescent="0.25">
      <c r="B22" s="66" t="s">
        <v>9</v>
      </c>
      <c r="C22" s="68">
        <v>1012.6</v>
      </c>
      <c r="D22" s="132"/>
      <c r="E22" s="132"/>
      <c r="F22" s="132"/>
      <c r="G22" s="132"/>
      <c r="H22" s="132"/>
      <c r="I22" s="132"/>
      <c r="J22" s="132"/>
      <c r="K22" s="132"/>
      <c r="L22" s="131"/>
    </row>
    <row r="23" spans="2:12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2" x14ac:dyDescent="0.25">
      <c r="B24" s="85" t="s">
        <v>222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2:12" x14ac:dyDescent="0.25">
      <c r="B25" s="85" t="s">
        <v>227</v>
      </c>
      <c r="C25" s="12"/>
      <c r="D25" s="12"/>
      <c r="E25" s="12"/>
      <c r="F25" s="12"/>
      <c r="G25" s="12"/>
      <c r="H25" s="12"/>
      <c r="I25" s="12"/>
      <c r="J25" s="12"/>
      <c r="K25" s="12"/>
    </row>
    <row r="26" spans="2:12" x14ac:dyDescent="0.25">
      <c r="B26" s="85" t="s">
        <v>225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A4" workbookViewId="0">
      <selection activeCell="F22" sqref="F22"/>
    </sheetView>
  </sheetViews>
  <sheetFormatPr defaultRowHeight="15" x14ac:dyDescent="0.25"/>
  <cols>
    <col min="2" max="2" width="28.28515625" bestFit="1" customWidth="1"/>
    <col min="3" max="11" width="8" bestFit="1" customWidth="1"/>
    <col min="12" max="12" width="6.85546875" bestFit="1" customWidth="1"/>
  </cols>
  <sheetData>
    <row r="1" spans="1:12" x14ac:dyDescent="0.25">
      <c r="A1" s="69" t="s">
        <v>142</v>
      </c>
    </row>
    <row r="2" spans="1:12" ht="18" x14ac:dyDescent="0.25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183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63" t="s">
        <v>137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25">
      <c r="B6" s="64" t="s">
        <v>129</v>
      </c>
      <c r="C6" s="67">
        <v>254</v>
      </c>
      <c r="D6" s="67">
        <v>266.39999999999998</v>
      </c>
      <c r="E6" s="67">
        <v>302.39999999999998</v>
      </c>
      <c r="F6" s="67">
        <v>281.10000000000002</v>
      </c>
      <c r="G6" s="67">
        <v>304.7</v>
      </c>
      <c r="H6" s="67">
        <v>351.4</v>
      </c>
      <c r="I6" s="67">
        <v>406.1</v>
      </c>
      <c r="J6" s="67">
        <v>440.7</v>
      </c>
      <c r="K6" s="67">
        <v>467.04</v>
      </c>
      <c r="L6" s="67">
        <v>500.32</v>
      </c>
    </row>
    <row r="7" spans="1:12" x14ac:dyDescent="0.25">
      <c r="B7" s="65" t="s">
        <v>135</v>
      </c>
      <c r="C7" s="67">
        <v>91.1</v>
      </c>
      <c r="D7" s="67">
        <v>89.6</v>
      </c>
      <c r="E7" s="67">
        <v>98</v>
      </c>
      <c r="F7" s="67">
        <v>68.400000000000006</v>
      </c>
      <c r="G7" s="67">
        <v>82.4</v>
      </c>
      <c r="H7" s="67">
        <v>104.6</v>
      </c>
      <c r="I7" s="67">
        <v>130.19999999999999</v>
      </c>
      <c r="J7" s="67">
        <v>141.1</v>
      </c>
      <c r="K7" s="67">
        <v>152.88</v>
      </c>
      <c r="L7" s="67">
        <v>156.74</v>
      </c>
    </row>
    <row r="8" spans="1:12" x14ac:dyDescent="0.25">
      <c r="B8" s="65" t="s">
        <v>129</v>
      </c>
      <c r="C8" s="67">
        <v>163</v>
      </c>
      <c r="D8" s="67">
        <v>176.8</v>
      </c>
      <c r="E8" s="67">
        <v>204.39999999999998</v>
      </c>
      <c r="F8" s="67">
        <v>212.70000000000002</v>
      </c>
      <c r="G8" s="67">
        <v>222.3</v>
      </c>
      <c r="H8" s="67">
        <v>246.89999999999998</v>
      </c>
      <c r="I8" s="67">
        <v>276</v>
      </c>
      <c r="J8" s="67">
        <v>299.60000000000002</v>
      </c>
      <c r="K8" s="67">
        <v>314.15999999999997</v>
      </c>
      <c r="L8" s="67">
        <v>343.58</v>
      </c>
    </row>
    <row r="9" spans="1:12" x14ac:dyDescent="0.25">
      <c r="B9" s="66" t="s">
        <v>130</v>
      </c>
      <c r="C9" s="67">
        <v>175.9</v>
      </c>
      <c r="D9" s="67">
        <v>172.8</v>
      </c>
      <c r="E9" s="67">
        <v>184.3</v>
      </c>
      <c r="F9" s="67">
        <v>186.5</v>
      </c>
      <c r="G9" s="67">
        <v>166.3</v>
      </c>
      <c r="H9" s="67">
        <v>126.5</v>
      </c>
      <c r="I9" s="67">
        <v>136.9</v>
      </c>
      <c r="J9" s="67">
        <v>142.6</v>
      </c>
      <c r="K9" s="67">
        <v>159.72999999999999</v>
      </c>
      <c r="L9" s="67">
        <v>186.59</v>
      </c>
    </row>
    <row r="10" spans="1:12" x14ac:dyDescent="0.25">
      <c r="B10" s="66" t="s">
        <v>131</v>
      </c>
      <c r="C10" s="67">
        <v>66.2</v>
      </c>
      <c r="D10" s="67">
        <v>79.2</v>
      </c>
      <c r="E10" s="67">
        <v>92.1</v>
      </c>
      <c r="F10" s="67">
        <v>105.9</v>
      </c>
      <c r="G10" s="67">
        <v>119.8</v>
      </c>
      <c r="H10" s="67">
        <v>121.8</v>
      </c>
      <c r="I10" s="67">
        <v>130.80000000000001</v>
      </c>
      <c r="J10" s="67">
        <v>139.5</v>
      </c>
      <c r="K10" s="67">
        <v>154.52000000000001</v>
      </c>
      <c r="L10" s="67">
        <v>176.86</v>
      </c>
    </row>
    <row r="11" spans="1:12" x14ac:dyDescent="0.25">
      <c r="B11" s="66" t="s">
        <v>132</v>
      </c>
      <c r="C11" s="67">
        <v>16.2</v>
      </c>
      <c r="D11" s="67">
        <v>20.7</v>
      </c>
      <c r="E11" s="67">
        <v>25.7</v>
      </c>
      <c r="F11" s="67">
        <v>29</v>
      </c>
      <c r="G11" s="67">
        <v>31.4</v>
      </c>
      <c r="H11" s="67">
        <v>32.700000000000003</v>
      </c>
      <c r="I11" s="67">
        <v>32.4</v>
      </c>
      <c r="J11" s="67">
        <v>31.7</v>
      </c>
      <c r="K11" s="67">
        <v>32.01</v>
      </c>
      <c r="L11" s="67">
        <v>32.01</v>
      </c>
    </row>
    <row r="12" spans="1:12" x14ac:dyDescent="0.25">
      <c r="B12" s="66" t="s">
        <v>133</v>
      </c>
      <c r="C12" s="67">
        <v>25.3</v>
      </c>
      <c r="D12" s="67">
        <v>30.5</v>
      </c>
      <c r="E12" s="67">
        <v>36</v>
      </c>
      <c r="F12" s="67">
        <v>38.699999999999996</v>
      </c>
      <c r="G12" s="67">
        <v>42.800000000000004</v>
      </c>
      <c r="H12" s="67">
        <v>41.4</v>
      </c>
      <c r="I12" s="67">
        <v>37.5</v>
      </c>
      <c r="J12" s="67">
        <v>37.4</v>
      </c>
      <c r="K12" s="67">
        <v>38</v>
      </c>
      <c r="L12" s="67">
        <v>38.770000000000003</v>
      </c>
    </row>
    <row r="13" spans="1:12" x14ac:dyDescent="0.25">
      <c r="B13" s="66" t="s">
        <v>9</v>
      </c>
      <c r="C13" s="68">
        <v>537.69999999999993</v>
      </c>
      <c r="D13" s="68">
        <v>569.6</v>
      </c>
      <c r="E13" s="68">
        <v>640.5</v>
      </c>
      <c r="F13" s="68">
        <v>641.20000000000005</v>
      </c>
      <c r="G13" s="68">
        <v>665</v>
      </c>
      <c r="H13" s="68">
        <v>673.9</v>
      </c>
      <c r="I13" s="68">
        <v>743.80000000000007</v>
      </c>
      <c r="J13" s="68">
        <v>791.90000000000009</v>
      </c>
      <c r="K13" s="68">
        <v>851.3</v>
      </c>
      <c r="L13" s="67">
        <v>934.55</v>
      </c>
    </row>
    <row r="14" spans="1:12" x14ac:dyDescent="0.25">
      <c r="B14" s="59"/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25">
      <c r="B15" s="85" t="s">
        <v>181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ht="15.75" x14ac:dyDescent="0.25">
      <c r="B17" s="17" t="s">
        <v>183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63" t="s">
        <v>136</v>
      </c>
      <c r="C18" s="105">
        <v>43862</v>
      </c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66" t="s">
        <v>226</v>
      </c>
      <c r="C19" s="67">
        <v>498.54</v>
      </c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66" t="s">
        <v>130</v>
      </c>
      <c r="C20" s="67">
        <v>176.35</v>
      </c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66" t="s">
        <v>131</v>
      </c>
      <c r="C21" s="67">
        <v>184.11</v>
      </c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66" t="s">
        <v>132</v>
      </c>
      <c r="C22" s="67">
        <v>32.24</v>
      </c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66" t="s">
        <v>133</v>
      </c>
      <c r="C23" s="67">
        <v>39.18</v>
      </c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66" t="s">
        <v>9</v>
      </c>
      <c r="C24" s="68">
        <f>C19+C20+C21+C22+C23</f>
        <v>930.42</v>
      </c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85" t="s">
        <v>212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85" t="s">
        <v>228</v>
      </c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85" t="s">
        <v>225</v>
      </c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topLeftCell="E1" workbookViewId="0">
      <selection activeCell="G20" sqref="G20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</cols>
  <sheetData>
    <row r="1" spans="1:10" x14ac:dyDescent="0.25">
      <c r="A1" s="69" t="s">
        <v>142</v>
      </c>
    </row>
    <row r="2" spans="1:10" ht="18" x14ac:dyDescent="0.25">
      <c r="B2" s="139" t="s">
        <v>232</v>
      </c>
      <c r="C2" s="139"/>
      <c r="D2" s="139"/>
      <c r="E2" s="139"/>
      <c r="F2" s="139"/>
      <c r="G2" s="139"/>
      <c r="H2" s="139"/>
      <c r="I2" s="139"/>
    </row>
    <row r="3" spans="1:10" ht="18" x14ac:dyDescent="0.25">
      <c r="B3" s="72"/>
      <c r="C3" s="72"/>
      <c r="D3" s="72"/>
      <c r="E3" s="72"/>
      <c r="F3" s="72"/>
      <c r="G3" s="72"/>
      <c r="H3" s="72"/>
    </row>
    <row r="4" spans="1:10" ht="15.75" x14ac:dyDescent="0.25">
      <c r="B4" s="140" t="s">
        <v>233</v>
      </c>
      <c r="C4" s="140"/>
      <c r="D4" s="140"/>
      <c r="E4" s="140"/>
      <c r="F4" s="140"/>
      <c r="G4" s="140"/>
      <c r="H4" s="140"/>
      <c r="I4" s="140"/>
    </row>
    <row r="5" spans="1:10" ht="15" customHeight="1" x14ac:dyDescent="0.25">
      <c r="B5" s="46" t="s">
        <v>148</v>
      </c>
      <c r="C5" s="46">
        <v>2013</v>
      </c>
      <c r="D5" s="46">
        <v>2014</v>
      </c>
      <c r="E5" s="46">
        <v>2015</v>
      </c>
      <c r="F5" s="46">
        <v>2016</v>
      </c>
      <c r="G5" s="46">
        <v>2017</v>
      </c>
      <c r="H5" s="46">
        <v>2018</v>
      </c>
      <c r="I5" s="46">
        <v>2019</v>
      </c>
    </row>
    <row r="6" spans="1:10" ht="15" customHeight="1" x14ac:dyDescent="0.25">
      <c r="B6" s="48" t="s">
        <v>149</v>
      </c>
      <c r="C6" s="101">
        <f>162623692.21/1000000000</f>
        <v>0.16262369221</v>
      </c>
      <c r="D6" s="101">
        <f>410822723.09/1000000000</f>
        <v>0.41082272308999995</v>
      </c>
      <c r="E6" s="101">
        <f>773899103.52/1000000000</f>
        <v>0.77389910352000002</v>
      </c>
      <c r="F6" s="101">
        <f>1276957009.88/1000000000</f>
        <v>1.27695700988</v>
      </c>
      <c r="G6" s="101">
        <f>1961300708.84/1000000000</f>
        <v>1.9613007088399999</v>
      </c>
      <c r="H6" s="101">
        <f>3102930966.46/1000000000</f>
        <v>3.1029309664600002</v>
      </c>
      <c r="I6" s="101">
        <v>5.32</v>
      </c>
    </row>
    <row r="7" spans="1:10" x14ac:dyDescent="0.25">
      <c r="B7" s="48" t="s">
        <v>19</v>
      </c>
      <c r="C7" s="108">
        <v>324</v>
      </c>
      <c r="D7" s="108">
        <v>330</v>
      </c>
      <c r="E7" s="108">
        <v>343</v>
      </c>
      <c r="F7" s="108">
        <v>364</v>
      </c>
      <c r="G7" s="108">
        <v>371</v>
      </c>
      <c r="H7" s="108">
        <v>385</v>
      </c>
      <c r="I7" s="108">
        <v>404</v>
      </c>
    </row>
    <row r="8" spans="1:10" x14ac:dyDescent="0.25">
      <c r="B8" s="74" t="s">
        <v>150</v>
      </c>
      <c r="C8" s="109">
        <v>7</v>
      </c>
      <c r="D8" s="109">
        <v>8</v>
      </c>
      <c r="E8" s="109">
        <v>10</v>
      </c>
      <c r="F8" s="109">
        <v>13</v>
      </c>
      <c r="G8" s="109">
        <v>14</v>
      </c>
      <c r="H8" s="109">
        <v>19</v>
      </c>
      <c r="I8" s="109">
        <v>25</v>
      </c>
    </row>
    <row r="9" spans="1:10" x14ac:dyDescent="0.25">
      <c r="B9" s="75" t="s">
        <v>29</v>
      </c>
      <c r="C9" s="122">
        <v>8522</v>
      </c>
      <c r="D9" s="122">
        <v>26780</v>
      </c>
      <c r="E9" s="122">
        <v>46088</v>
      </c>
      <c r="F9" s="122">
        <v>64093</v>
      </c>
      <c r="G9" s="122">
        <v>86978</v>
      </c>
      <c r="H9" s="122">
        <v>114782</v>
      </c>
      <c r="I9" s="122">
        <v>138963</v>
      </c>
    </row>
    <row r="10" spans="1:10" x14ac:dyDescent="0.25">
      <c r="B10" s="48" t="s">
        <v>30</v>
      </c>
      <c r="C10" s="107">
        <v>0</v>
      </c>
      <c r="D10" s="107">
        <v>0</v>
      </c>
      <c r="E10" s="107">
        <v>0</v>
      </c>
      <c r="F10" s="107">
        <v>4</v>
      </c>
      <c r="G10" s="107">
        <v>269</v>
      </c>
      <c r="H10" s="107">
        <v>299</v>
      </c>
      <c r="I10" s="107">
        <v>319</v>
      </c>
    </row>
    <row r="11" spans="1:10" x14ac:dyDescent="0.25">
      <c r="B11" s="48" t="s">
        <v>151</v>
      </c>
      <c r="C11" s="107">
        <v>3</v>
      </c>
      <c r="D11" s="107">
        <v>3</v>
      </c>
      <c r="E11" s="107">
        <v>6</v>
      </c>
      <c r="F11" s="107">
        <v>11</v>
      </c>
      <c r="G11" s="107">
        <v>21</v>
      </c>
      <c r="H11" s="107">
        <v>42</v>
      </c>
      <c r="I11" s="107">
        <v>71</v>
      </c>
    </row>
    <row r="12" spans="1:10" x14ac:dyDescent="0.25">
      <c r="B12" s="103"/>
      <c r="C12" s="104"/>
      <c r="D12" s="104"/>
      <c r="E12" s="104"/>
      <c r="F12" s="104"/>
      <c r="G12" s="104"/>
      <c r="H12" s="104"/>
    </row>
    <row r="13" spans="1:10" x14ac:dyDescent="0.25">
      <c r="B13" s="102" t="s">
        <v>229</v>
      </c>
      <c r="C13" s="102"/>
      <c r="D13" s="102"/>
      <c r="E13" s="76"/>
      <c r="F13" s="76"/>
      <c r="G13" s="76"/>
      <c r="H13" s="76"/>
    </row>
    <row r="14" spans="1:10" x14ac:dyDescent="0.25">
      <c r="B14" s="102" t="s">
        <v>230</v>
      </c>
      <c r="C14" s="102"/>
      <c r="D14" s="102"/>
      <c r="E14" s="76"/>
      <c r="F14" s="76"/>
      <c r="G14" s="76"/>
      <c r="H14" s="76"/>
      <c r="J14" s="124"/>
    </row>
    <row r="15" spans="1:10" x14ac:dyDescent="0.25">
      <c r="B15" s="59"/>
      <c r="C15" s="59"/>
      <c r="D15" s="59"/>
      <c r="E15" s="12"/>
      <c r="F15" s="12"/>
      <c r="G15" s="12"/>
      <c r="H15" s="12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20" zoomScaleNormal="120" workbookViewId="0">
      <selection activeCell="P11" sqref="P11"/>
    </sheetView>
  </sheetViews>
  <sheetFormatPr defaultRowHeight="15" x14ac:dyDescent="0.25"/>
  <cols>
    <col min="2" max="2" width="38.28515625" customWidth="1"/>
    <col min="3" max="3" width="11.42578125" customWidth="1"/>
  </cols>
  <sheetData>
    <row r="1" spans="1:13" x14ac:dyDescent="0.25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18" x14ac:dyDescent="0.25">
      <c r="B2" s="134" t="s">
        <v>10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4.25" customHeight="1" x14ac:dyDescent="0.25">
      <c r="B5" s="18" t="s">
        <v>22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43862</v>
      </c>
    </row>
    <row r="6" spans="1:13" x14ac:dyDescent="0.25">
      <c r="B6" s="19" t="s">
        <v>19</v>
      </c>
      <c r="C6" s="20">
        <v>2360</v>
      </c>
      <c r="D6" s="20">
        <v>2338</v>
      </c>
      <c r="E6" s="20">
        <v>2344</v>
      </c>
      <c r="F6" s="20">
        <v>2652</v>
      </c>
      <c r="G6" s="20">
        <v>2694</v>
      </c>
      <c r="H6" s="20">
        <v>2674</v>
      </c>
      <c r="I6" s="20">
        <v>2704</v>
      </c>
      <c r="J6" s="20">
        <v>2699</v>
      </c>
      <c r="K6" s="20">
        <v>2732</v>
      </c>
      <c r="L6" s="20">
        <v>2792</v>
      </c>
      <c r="M6" s="20">
        <v>2807</v>
      </c>
    </row>
    <row r="7" spans="1:13" x14ac:dyDescent="0.25">
      <c r="B7" s="19" t="s">
        <v>20</v>
      </c>
      <c r="C7" s="20">
        <v>492</v>
      </c>
      <c r="D7" s="20">
        <v>510</v>
      </c>
      <c r="E7" s="20">
        <v>479</v>
      </c>
      <c r="F7" s="20">
        <v>498</v>
      </c>
      <c r="G7" s="20">
        <v>500</v>
      </c>
      <c r="H7" s="20">
        <v>505</v>
      </c>
      <c r="I7" s="20">
        <v>497</v>
      </c>
      <c r="J7" s="20">
        <v>414</v>
      </c>
      <c r="K7" s="20">
        <v>448</v>
      </c>
      <c r="L7" s="21">
        <v>484</v>
      </c>
      <c r="M7" s="21">
        <v>484</v>
      </c>
    </row>
    <row r="8" spans="1:13" x14ac:dyDescent="0.25">
      <c r="B8" s="22" t="s">
        <v>9</v>
      </c>
      <c r="C8" s="23">
        <v>2852</v>
      </c>
      <c r="D8" s="23">
        <v>2848</v>
      </c>
      <c r="E8" s="23">
        <v>2823</v>
      </c>
      <c r="F8" s="23">
        <v>3150</v>
      </c>
      <c r="G8" s="23">
        <v>3194</v>
      </c>
      <c r="H8" s="23">
        <v>3179</v>
      </c>
      <c r="I8" s="23">
        <v>3201</v>
      </c>
      <c r="J8" s="23">
        <v>3113</v>
      </c>
      <c r="K8" s="23">
        <v>3180</v>
      </c>
      <c r="L8" s="23">
        <f>L6+L7</f>
        <v>3276</v>
      </c>
      <c r="M8" s="23">
        <f>M6+M7</f>
        <v>3291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59" t="s">
        <v>204</v>
      </c>
      <c r="C11" s="59"/>
      <c r="D11" s="59"/>
      <c r="E11" s="59"/>
      <c r="F11" s="59"/>
      <c r="G11" s="12"/>
      <c r="H11" s="12"/>
      <c r="I11" s="12"/>
      <c r="J11" s="12"/>
      <c r="K11" s="12"/>
    </row>
    <row r="12" spans="1:13" ht="16.5" x14ac:dyDescent="0.3">
      <c r="B12" s="51" t="s">
        <v>169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L9" sqref="L9"/>
    </sheetView>
  </sheetViews>
  <sheetFormatPr defaultRowHeight="15" x14ac:dyDescent="0.25"/>
  <cols>
    <col min="2" max="2" width="27.5703125" customWidth="1"/>
    <col min="3" max="3" width="11.5703125" customWidth="1"/>
  </cols>
  <sheetData>
    <row r="1" spans="1:13" x14ac:dyDescent="0.25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</row>
    <row r="2" spans="1:13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  <c r="L2" s="25"/>
      <c r="M2" s="8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8"/>
      <c r="M3" s="8"/>
    </row>
    <row r="4" spans="1:13" ht="15.75" x14ac:dyDescent="0.25">
      <c r="B4" s="17" t="s">
        <v>100</v>
      </c>
      <c r="C4" s="12"/>
      <c r="D4" s="12"/>
      <c r="E4" s="12"/>
      <c r="F4" s="12"/>
      <c r="G4" s="12"/>
      <c r="H4" s="12"/>
      <c r="I4" s="12"/>
      <c r="J4" s="12"/>
      <c r="K4" s="12"/>
      <c r="L4" s="8"/>
      <c r="M4" s="8"/>
    </row>
    <row r="5" spans="1:13" x14ac:dyDescent="0.25">
      <c r="B5" s="24" t="s">
        <v>28</v>
      </c>
      <c r="C5" s="24">
        <v>2010</v>
      </c>
      <c r="D5" s="24">
        <v>2011</v>
      </c>
      <c r="E5" s="24">
        <v>2012</v>
      </c>
      <c r="F5" s="24">
        <v>2013</v>
      </c>
      <c r="G5" s="24">
        <v>2014</v>
      </c>
      <c r="H5" s="24">
        <v>2015</v>
      </c>
      <c r="I5" s="24">
        <v>2016</v>
      </c>
      <c r="J5" s="24">
        <v>2017</v>
      </c>
      <c r="K5" s="14" t="s">
        <v>24</v>
      </c>
      <c r="L5" s="14" t="s">
        <v>175</v>
      </c>
      <c r="M5" s="8"/>
    </row>
    <row r="6" spans="1:13" x14ac:dyDescent="0.25">
      <c r="B6" s="22" t="s">
        <v>0</v>
      </c>
      <c r="C6" s="20">
        <v>2910458</v>
      </c>
      <c r="D6" s="20">
        <v>3028883</v>
      </c>
      <c r="E6" s="20">
        <v>3075783</v>
      </c>
      <c r="F6" s="20">
        <v>3140129</v>
      </c>
      <c r="G6" s="20">
        <v>3255394</v>
      </c>
      <c r="H6" s="20">
        <v>3260660</v>
      </c>
      <c r="I6" s="20">
        <v>3231758</v>
      </c>
      <c r="J6" s="20">
        <v>3329279</v>
      </c>
      <c r="K6" s="20">
        <v>3356984</v>
      </c>
      <c r="L6" s="20">
        <v>3503607</v>
      </c>
      <c r="M6" s="20"/>
    </row>
    <row r="7" spans="1:13" x14ac:dyDescent="0.25">
      <c r="B7" s="22" t="s">
        <v>25</v>
      </c>
      <c r="C7" s="20">
        <v>6178627</v>
      </c>
      <c r="D7" s="20">
        <v>6078920</v>
      </c>
      <c r="E7" s="20">
        <v>7177776</v>
      </c>
      <c r="F7" s="20">
        <v>7424533</v>
      </c>
      <c r="G7" s="20">
        <v>7893993</v>
      </c>
      <c r="H7" s="20">
        <v>9178740</v>
      </c>
      <c r="I7" s="20">
        <v>10312019</v>
      </c>
      <c r="J7" s="20">
        <v>10570370</v>
      </c>
      <c r="K7" s="20">
        <v>9878275</v>
      </c>
      <c r="L7" s="20">
        <v>9878275</v>
      </c>
      <c r="M7" s="8"/>
    </row>
    <row r="8" spans="1:13" x14ac:dyDescent="0.25">
      <c r="B8" s="22" t="s">
        <v>26</v>
      </c>
      <c r="C8" s="20">
        <v>2565920</v>
      </c>
      <c r="D8" s="20">
        <v>2903551</v>
      </c>
      <c r="E8" s="20">
        <v>2627195</v>
      </c>
      <c r="F8" s="20">
        <v>2751887</v>
      </c>
      <c r="G8" s="20">
        <v>2802834</v>
      </c>
      <c r="H8" s="20">
        <v>3207503</v>
      </c>
      <c r="I8" s="20">
        <v>3140888</v>
      </c>
      <c r="J8" s="20">
        <v>2629630</v>
      </c>
      <c r="K8" s="20">
        <v>2924417</v>
      </c>
      <c r="L8" s="20">
        <v>3118244</v>
      </c>
      <c r="M8" s="8"/>
    </row>
    <row r="9" spans="1:13" x14ac:dyDescent="0.25">
      <c r="B9" s="22" t="s">
        <v>27</v>
      </c>
      <c r="C9" s="23">
        <v>11655005</v>
      </c>
      <c r="D9" s="23">
        <v>12011354</v>
      </c>
      <c r="E9" s="23">
        <v>12880754</v>
      </c>
      <c r="F9" s="23">
        <v>13316549</v>
      </c>
      <c r="G9" s="23">
        <v>13952221</v>
      </c>
      <c r="H9" s="23">
        <v>15646903</v>
      </c>
      <c r="I9" s="23">
        <v>16684665</v>
      </c>
      <c r="J9" s="23">
        <v>16529279</v>
      </c>
      <c r="K9" s="23">
        <f>K6+K7+K8</f>
        <v>16159676</v>
      </c>
      <c r="L9" s="23">
        <f>L6+L7+L8</f>
        <v>16500126</v>
      </c>
      <c r="M9" s="8"/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8"/>
      <c r="M10" s="8"/>
    </row>
    <row r="11" spans="1:13" ht="16.5" x14ac:dyDescent="0.3">
      <c r="B11" s="51"/>
      <c r="C11" s="51"/>
      <c r="D11" s="51"/>
      <c r="E11" s="51"/>
      <c r="F11" s="51"/>
      <c r="G11" s="51"/>
      <c r="H11" s="51"/>
      <c r="I11" s="51"/>
      <c r="J11" s="51"/>
      <c r="K11" s="12"/>
      <c r="L11" s="8"/>
      <c r="M11" s="8"/>
    </row>
    <row r="12" spans="1:13" ht="13.5" customHeight="1" x14ac:dyDescent="0.3">
      <c r="B12" s="59" t="s">
        <v>11</v>
      </c>
      <c r="C12" s="59"/>
      <c r="D12" s="59"/>
      <c r="E12" s="59"/>
      <c r="F12" s="59"/>
      <c r="G12" s="59"/>
      <c r="H12" s="59"/>
      <c r="I12" s="51"/>
      <c r="J12" s="51"/>
      <c r="K12" s="12"/>
      <c r="L12" s="8"/>
      <c r="M12" s="8"/>
    </row>
    <row r="13" spans="1:13" ht="13.5" customHeight="1" x14ac:dyDescent="0.3">
      <c r="B13" s="59" t="s">
        <v>205</v>
      </c>
      <c r="C13" s="59"/>
      <c r="D13" s="59"/>
      <c r="E13" s="59"/>
      <c r="F13" s="59"/>
      <c r="G13" s="59"/>
      <c r="H13" s="59"/>
      <c r="I13" s="51"/>
      <c r="J13" s="51"/>
      <c r="K13" s="12"/>
      <c r="L13" s="8"/>
      <c r="M13" s="8"/>
    </row>
    <row r="14" spans="1:13" ht="13.5" customHeight="1" x14ac:dyDescent="0.3">
      <c r="B14" s="59" t="s">
        <v>178</v>
      </c>
      <c r="C14" s="59"/>
      <c r="D14" s="59"/>
      <c r="E14" s="59"/>
      <c r="F14" s="59"/>
      <c r="G14" s="59"/>
      <c r="H14" s="59"/>
      <c r="I14" s="51"/>
      <c r="J14" s="51"/>
      <c r="K14" s="12"/>
      <c r="L14" s="8"/>
      <c r="M14" s="8"/>
    </row>
    <row r="15" spans="1:13" ht="13.5" customHeight="1" x14ac:dyDescent="0.3">
      <c r="B15" s="84" t="s">
        <v>154</v>
      </c>
      <c r="C15" s="84"/>
      <c r="D15" s="84"/>
      <c r="E15" s="84"/>
      <c r="F15" s="84"/>
      <c r="G15" s="84"/>
      <c r="H15" s="84"/>
      <c r="I15" s="83"/>
      <c r="J15" s="51"/>
      <c r="K15" s="12"/>
      <c r="L15" s="8"/>
      <c r="M15" s="8"/>
    </row>
    <row r="16" spans="1:13" ht="16.5" x14ac:dyDescent="0.3">
      <c r="B16" s="51"/>
      <c r="C16" s="51"/>
      <c r="D16" s="51"/>
      <c r="E16" s="51"/>
      <c r="F16" s="51"/>
      <c r="G16" s="51"/>
      <c r="H16" s="51"/>
      <c r="I16" s="51"/>
      <c r="J16" s="51"/>
      <c r="K16" s="12"/>
      <c r="L16" s="8"/>
      <c r="M16" s="8"/>
    </row>
    <row r="17" spans="2:13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8"/>
      <c r="M17" s="8"/>
    </row>
    <row r="18" spans="2:13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8"/>
      <c r="M18" s="8"/>
    </row>
    <row r="19" spans="2:13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8"/>
      <c r="M19" s="8"/>
    </row>
    <row r="20" spans="2:13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8"/>
      <c r="M20" s="8"/>
    </row>
    <row r="21" spans="2:13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8"/>
      <c r="M21" s="8"/>
    </row>
    <row r="22" spans="2:13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8"/>
      <c r="M22" s="8"/>
    </row>
    <row r="23" spans="2:13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8"/>
      <c r="M23" s="8"/>
    </row>
    <row r="24" spans="2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8"/>
      <c r="M24" s="8"/>
    </row>
    <row r="25" spans="2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8"/>
      <c r="M25" s="8"/>
    </row>
    <row r="26" spans="2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8"/>
      <c r="M26" s="8"/>
    </row>
    <row r="27" spans="2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8"/>
      <c r="M27" s="8"/>
    </row>
    <row r="28" spans="2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8"/>
      <c r="M28" s="8"/>
    </row>
    <row r="29" spans="2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8"/>
      <c r="M29" s="8"/>
    </row>
    <row r="30" spans="2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8"/>
      <c r="M30" s="8"/>
    </row>
    <row r="31" spans="2:13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8"/>
      <c r="M31" s="8"/>
    </row>
    <row r="32" spans="2:13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8"/>
      <c r="M32" s="8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8"/>
      <c r="M33" s="8"/>
      <c r="N33" s="8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8"/>
      <c r="M34" s="8"/>
      <c r="N34" s="8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8"/>
      <c r="M35" s="8"/>
      <c r="N35" s="8"/>
    </row>
    <row r="36" spans="2:14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8"/>
      <c r="M36" s="8"/>
      <c r="N36" s="8"/>
    </row>
    <row r="37" spans="2:14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8"/>
      <c r="M37" s="8"/>
      <c r="N37" s="8"/>
    </row>
    <row r="38" spans="2:14" x14ac:dyDescent="0.25">
      <c r="L38" s="8"/>
      <c r="M38" s="8"/>
      <c r="N38" s="8"/>
    </row>
    <row r="39" spans="2:14" x14ac:dyDescent="0.25">
      <c r="L39" s="8"/>
      <c r="M39" s="8"/>
      <c r="N39" s="8"/>
    </row>
    <row r="40" spans="2:14" x14ac:dyDescent="0.25">
      <c r="L40" s="8"/>
      <c r="M40" s="8"/>
      <c r="N40" s="8"/>
    </row>
    <row r="41" spans="2:14" x14ac:dyDescent="0.25">
      <c r="L41" s="8"/>
      <c r="M41" s="8"/>
      <c r="N4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workbookViewId="0">
      <selection activeCell="K17" sqref="K17"/>
    </sheetView>
  </sheetViews>
  <sheetFormatPr defaultRowHeight="15" x14ac:dyDescent="0.25"/>
  <cols>
    <col min="2" max="2" width="19.140625" customWidth="1"/>
    <col min="3" max="3" width="10.85546875" customWidth="1"/>
  </cols>
  <sheetData>
    <row r="1" spans="1:13" x14ac:dyDescent="0.25">
      <c r="A1" s="69" t="s">
        <v>142</v>
      </c>
    </row>
    <row r="2" spans="1:13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143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33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 t="s">
        <v>175</v>
      </c>
    </row>
    <row r="6" spans="1:13" ht="16.5" x14ac:dyDescent="0.25">
      <c r="B6" s="19" t="s">
        <v>29</v>
      </c>
      <c r="C6" s="20">
        <v>2242217</v>
      </c>
      <c r="D6" s="20">
        <v>2351677</v>
      </c>
      <c r="E6" s="20">
        <v>2385026</v>
      </c>
      <c r="F6" s="20">
        <v>2429791</v>
      </c>
      <c r="G6" s="20">
        <v>2525463</v>
      </c>
      <c r="H6" s="20">
        <v>2513966</v>
      </c>
      <c r="I6" s="20">
        <v>2458961</v>
      </c>
      <c r="J6" s="20">
        <v>2524800</v>
      </c>
      <c r="K6" s="20">
        <v>2528047</v>
      </c>
      <c r="L6" s="20">
        <v>2652162</v>
      </c>
      <c r="M6" s="125"/>
    </row>
    <row r="7" spans="1:13" ht="16.5" x14ac:dyDescent="0.25">
      <c r="B7" s="19" t="s">
        <v>30</v>
      </c>
      <c r="C7" s="20">
        <v>507488</v>
      </c>
      <c r="D7" s="20">
        <v>516703</v>
      </c>
      <c r="E7" s="20">
        <v>526808</v>
      </c>
      <c r="F7" s="20">
        <v>540752</v>
      </c>
      <c r="G7" s="20">
        <v>558206</v>
      </c>
      <c r="H7" s="20">
        <v>574834</v>
      </c>
      <c r="I7" s="20">
        <v>596669</v>
      </c>
      <c r="J7" s="20">
        <v>625450</v>
      </c>
      <c r="K7" s="20">
        <v>646370</v>
      </c>
      <c r="L7" s="20">
        <v>667644</v>
      </c>
      <c r="M7" s="125"/>
    </row>
    <row r="8" spans="1:13" ht="16.5" x14ac:dyDescent="0.25">
      <c r="B8" s="19" t="s">
        <v>31</v>
      </c>
      <c r="C8" s="20">
        <v>160753</v>
      </c>
      <c r="D8" s="20">
        <v>160503</v>
      </c>
      <c r="E8" s="20">
        <v>163949</v>
      </c>
      <c r="F8" s="20">
        <v>169586</v>
      </c>
      <c r="G8" s="20">
        <v>171725</v>
      </c>
      <c r="H8" s="20">
        <v>171860</v>
      </c>
      <c r="I8" s="20">
        <v>176128</v>
      </c>
      <c r="J8" s="20">
        <v>179029</v>
      </c>
      <c r="K8" s="20">
        <v>182567</v>
      </c>
      <c r="L8" s="20">
        <v>183801</v>
      </c>
      <c r="M8" s="125"/>
    </row>
    <row r="9" spans="1:13" x14ac:dyDescent="0.25">
      <c r="B9" s="22" t="s">
        <v>32</v>
      </c>
      <c r="C9" s="23">
        <v>2910458</v>
      </c>
      <c r="D9" s="23">
        <v>3028883</v>
      </c>
      <c r="E9" s="23">
        <v>3075783</v>
      </c>
      <c r="F9" s="23">
        <v>3140129</v>
      </c>
      <c r="G9" s="23">
        <v>3255394</v>
      </c>
      <c r="H9" s="23">
        <v>3260660</v>
      </c>
      <c r="I9" s="23">
        <v>3231758</v>
      </c>
      <c r="J9" s="23">
        <v>3329279</v>
      </c>
      <c r="K9" s="23">
        <v>3356984</v>
      </c>
      <c r="L9" s="23">
        <f>L6+L7+L8</f>
        <v>3503607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59" t="s">
        <v>206</v>
      </c>
      <c r="C11" s="59"/>
      <c r="D11" s="59"/>
      <c r="E11" s="59"/>
      <c r="F11" s="59"/>
      <c r="G11" s="59"/>
      <c r="H11" s="12"/>
      <c r="I11" s="12"/>
      <c r="J11" s="12"/>
      <c r="K11" s="12"/>
    </row>
    <row r="12" spans="1:13" x14ac:dyDescent="0.25">
      <c r="B12" s="59" t="s">
        <v>179</v>
      </c>
      <c r="C12" s="59"/>
      <c r="D12" s="59"/>
      <c r="E12" s="59"/>
      <c r="F12" s="59"/>
      <c r="G12" s="59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workbookViewId="0">
      <selection activeCell="G18" sqref="G18"/>
    </sheetView>
  </sheetViews>
  <sheetFormatPr defaultRowHeight="15" x14ac:dyDescent="0.25"/>
  <cols>
    <col min="2" max="2" width="39.5703125" customWidth="1"/>
    <col min="3" max="10" width="9.140625" customWidth="1"/>
  </cols>
  <sheetData>
    <row r="1" spans="1:13" x14ac:dyDescent="0.25">
      <c r="A1" s="69" t="s">
        <v>142</v>
      </c>
    </row>
    <row r="2" spans="1:13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101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35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 t="s">
        <v>177</v>
      </c>
    </row>
    <row r="6" spans="1:13" x14ac:dyDescent="0.25">
      <c r="B6" s="27" t="s">
        <v>29</v>
      </c>
      <c r="C6" s="15">
        <v>1443849</v>
      </c>
      <c r="D6" s="15">
        <v>1495272</v>
      </c>
      <c r="E6" s="15">
        <v>1499158</v>
      </c>
      <c r="F6" s="15">
        <v>1505857</v>
      </c>
      <c r="G6" s="15">
        <v>1580093</v>
      </c>
      <c r="H6" s="15">
        <v>1555640</v>
      </c>
      <c r="I6" s="15">
        <v>1499295</v>
      </c>
      <c r="J6" s="15">
        <v>1560696</v>
      </c>
      <c r="K6" s="15">
        <v>1540086</v>
      </c>
      <c r="L6" s="15">
        <v>1631241</v>
      </c>
      <c r="M6" s="15"/>
    </row>
    <row r="7" spans="1:13" x14ac:dyDescent="0.25">
      <c r="B7" s="27" t="s">
        <v>30</v>
      </c>
      <c r="C7" s="15">
        <v>233197</v>
      </c>
      <c r="D7" s="15">
        <v>238283</v>
      </c>
      <c r="E7" s="15">
        <v>242194</v>
      </c>
      <c r="F7" s="15">
        <v>246129</v>
      </c>
      <c r="G7" s="15">
        <v>251597</v>
      </c>
      <c r="H7" s="15">
        <v>255777</v>
      </c>
      <c r="I7" s="15">
        <v>260271</v>
      </c>
      <c r="J7" s="15">
        <v>264786</v>
      </c>
      <c r="K7" s="15">
        <v>270277</v>
      </c>
      <c r="L7" s="15">
        <v>276485</v>
      </c>
      <c r="M7" s="15"/>
    </row>
    <row r="8" spans="1:13" x14ac:dyDescent="0.25">
      <c r="B8" s="27" t="s">
        <v>31</v>
      </c>
      <c r="C8" s="15">
        <v>56712</v>
      </c>
      <c r="D8" s="15">
        <v>55348</v>
      </c>
      <c r="E8" s="15">
        <v>57560</v>
      </c>
      <c r="F8" s="15">
        <v>60202</v>
      </c>
      <c r="G8" s="15">
        <v>58350</v>
      </c>
      <c r="H8" s="15">
        <v>61541</v>
      </c>
      <c r="I8" s="15">
        <v>62870</v>
      </c>
      <c r="J8" s="15">
        <v>63644</v>
      </c>
      <c r="K8" s="15">
        <v>65243</v>
      </c>
      <c r="L8" s="15">
        <v>65217</v>
      </c>
      <c r="M8" s="15"/>
    </row>
    <row r="9" spans="1:13" x14ac:dyDescent="0.25">
      <c r="B9" s="28" t="s">
        <v>9</v>
      </c>
      <c r="C9" s="26">
        <v>1733758</v>
      </c>
      <c r="D9" s="26">
        <v>1788903</v>
      </c>
      <c r="E9" s="26">
        <v>1798912</v>
      </c>
      <c r="F9" s="26">
        <v>1812188</v>
      </c>
      <c r="G9" s="26">
        <v>1890040</v>
      </c>
      <c r="H9" s="26">
        <v>1872958</v>
      </c>
      <c r="I9" s="26">
        <v>1822436</v>
      </c>
      <c r="J9" s="26">
        <v>1889126</v>
      </c>
      <c r="K9" s="26">
        <v>1875606</v>
      </c>
      <c r="L9" s="26">
        <f>L6+L7+L8</f>
        <v>1972943</v>
      </c>
      <c r="M9" s="26"/>
    </row>
    <row r="10" spans="1:13" x14ac:dyDescent="0.25">
      <c r="B10" s="24" t="s">
        <v>36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 t="s">
        <v>177</v>
      </c>
    </row>
    <row r="11" spans="1:13" x14ac:dyDescent="0.25">
      <c r="B11" s="27" t="s">
        <v>29</v>
      </c>
      <c r="C11" s="15">
        <v>724650</v>
      </c>
      <c r="D11" s="15">
        <v>769978</v>
      </c>
      <c r="E11" s="15">
        <v>785454</v>
      </c>
      <c r="F11" s="15">
        <v>744278</v>
      </c>
      <c r="G11" s="15">
        <v>752954</v>
      </c>
      <c r="H11" s="15">
        <v>755583</v>
      </c>
      <c r="I11" s="15">
        <v>744902</v>
      </c>
      <c r="J11" s="15">
        <v>737032</v>
      </c>
      <c r="K11" s="15">
        <v>748032</v>
      </c>
      <c r="L11" s="15">
        <v>741509</v>
      </c>
      <c r="M11" s="15"/>
    </row>
    <row r="12" spans="1:13" x14ac:dyDescent="0.25">
      <c r="B12" s="27" t="s">
        <v>30</v>
      </c>
      <c r="C12" s="15">
        <v>273988</v>
      </c>
      <c r="D12" s="15">
        <v>277982</v>
      </c>
      <c r="E12" s="15">
        <v>284137</v>
      </c>
      <c r="F12" s="15">
        <v>294101</v>
      </c>
      <c r="G12" s="15">
        <v>306018</v>
      </c>
      <c r="H12" s="15">
        <v>318409</v>
      </c>
      <c r="I12" s="15">
        <v>335651</v>
      </c>
      <c r="J12" s="15">
        <v>359638</v>
      </c>
      <c r="K12" s="15">
        <v>362359</v>
      </c>
      <c r="L12" s="15">
        <v>371359</v>
      </c>
      <c r="M12" s="15"/>
    </row>
    <row r="13" spans="1:13" x14ac:dyDescent="0.25">
      <c r="B13" s="27" t="s">
        <v>31</v>
      </c>
      <c r="C13" s="15">
        <v>103911</v>
      </c>
      <c r="D13" s="15">
        <v>105002</v>
      </c>
      <c r="E13" s="15">
        <v>106190</v>
      </c>
      <c r="F13" s="15">
        <v>109118</v>
      </c>
      <c r="G13" s="15">
        <v>113074</v>
      </c>
      <c r="H13" s="15">
        <v>109864</v>
      </c>
      <c r="I13" s="15">
        <v>112747</v>
      </c>
      <c r="J13" s="15">
        <v>114831</v>
      </c>
      <c r="K13" s="15">
        <v>116632</v>
      </c>
      <c r="L13" s="15">
        <v>117653</v>
      </c>
      <c r="M13" s="15"/>
    </row>
    <row r="14" spans="1:13" x14ac:dyDescent="0.25">
      <c r="B14" s="28" t="s">
        <v>9</v>
      </c>
      <c r="C14" s="26">
        <v>1102549</v>
      </c>
      <c r="D14" s="26">
        <v>1152962</v>
      </c>
      <c r="E14" s="26">
        <v>1175781</v>
      </c>
      <c r="F14" s="26">
        <v>1147497</v>
      </c>
      <c r="G14" s="26">
        <v>1172046</v>
      </c>
      <c r="H14" s="26">
        <v>1183856</v>
      </c>
      <c r="I14" s="26">
        <v>1193300</v>
      </c>
      <c r="J14" s="26">
        <v>1211501</v>
      </c>
      <c r="K14" s="26">
        <v>1227023</v>
      </c>
      <c r="L14" s="26">
        <f>L11+L12+L13</f>
        <v>1230521</v>
      </c>
      <c r="M14" s="26"/>
    </row>
    <row r="15" spans="1:13" x14ac:dyDescent="0.25">
      <c r="B15" s="24" t="s">
        <v>37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4" t="s">
        <v>177</v>
      </c>
    </row>
    <row r="16" spans="1:13" x14ac:dyDescent="0.25">
      <c r="B16" s="27" t="s">
        <v>29</v>
      </c>
      <c r="C16" s="15">
        <v>73718</v>
      </c>
      <c r="D16" s="15">
        <v>86427</v>
      </c>
      <c r="E16" s="15">
        <v>100414</v>
      </c>
      <c r="F16" s="15">
        <v>179656</v>
      </c>
      <c r="G16" s="15">
        <v>192416</v>
      </c>
      <c r="H16" s="15">
        <v>202743</v>
      </c>
      <c r="I16" s="15">
        <v>214764</v>
      </c>
      <c r="J16" s="15">
        <v>227072</v>
      </c>
      <c r="K16" s="15">
        <v>239929</v>
      </c>
      <c r="L16" s="15">
        <v>279412</v>
      </c>
      <c r="M16" s="15"/>
    </row>
    <row r="17" spans="2:13" x14ac:dyDescent="0.25">
      <c r="B17" s="27" t="s">
        <v>30</v>
      </c>
      <c r="C17" s="15">
        <v>303</v>
      </c>
      <c r="D17" s="15">
        <v>438</v>
      </c>
      <c r="E17" s="15">
        <v>477</v>
      </c>
      <c r="F17" s="15">
        <v>522</v>
      </c>
      <c r="G17" s="15">
        <v>591</v>
      </c>
      <c r="H17" s="15">
        <v>648</v>
      </c>
      <c r="I17" s="15">
        <v>747</v>
      </c>
      <c r="J17" s="15">
        <v>1026</v>
      </c>
      <c r="K17" s="15" t="s">
        <v>176</v>
      </c>
      <c r="L17" s="15">
        <v>19800</v>
      </c>
      <c r="M17" s="15"/>
    </row>
    <row r="18" spans="2:13" x14ac:dyDescent="0.25">
      <c r="B18" s="27" t="s">
        <v>31</v>
      </c>
      <c r="C18" s="15">
        <v>130</v>
      </c>
      <c r="D18" s="15">
        <v>153</v>
      </c>
      <c r="E18" s="15">
        <v>199</v>
      </c>
      <c r="F18" s="15">
        <v>266</v>
      </c>
      <c r="G18" s="15">
        <v>301</v>
      </c>
      <c r="H18" s="15">
        <v>455</v>
      </c>
      <c r="I18" s="15">
        <v>511</v>
      </c>
      <c r="J18" s="15">
        <v>554</v>
      </c>
      <c r="K18" s="15">
        <v>692</v>
      </c>
      <c r="L18" s="15">
        <v>931</v>
      </c>
      <c r="M18" s="15"/>
    </row>
    <row r="19" spans="2:13" x14ac:dyDescent="0.25">
      <c r="B19" s="28" t="s">
        <v>9</v>
      </c>
      <c r="C19" s="26">
        <v>74151</v>
      </c>
      <c r="D19" s="26">
        <v>87018</v>
      </c>
      <c r="E19" s="26">
        <v>101090</v>
      </c>
      <c r="F19" s="26">
        <v>180444</v>
      </c>
      <c r="G19" s="26">
        <v>193308</v>
      </c>
      <c r="H19" s="26">
        <v>203846</v>
      </c>
      <c r="I19" s="26">
        <v>216022</v>
      </c>
      <c r="J19" s="26">
        <v>228652</v>
      </c>
      <c r="K19" s="26">
        <v>254355</v>
      </c>
      <c r="L19" s="26">
        <f>L16+L17+L18</f>
        <v>300143</v>
      </c>
      <c r="M19" s="26"/>
    </row>
    <row r="20" spans="2:13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3" ht="15.75" x14ac:dyDescent="0.25">
      <c r="B21" s="86" t="s">
        <v>34</v>
      </c>
      <c r="C21" s="87"/>
      <c r="D21" s="30"/>
      <c r="E21" s="12"/>
      <c r="F21" s="12"/>
      <c r="G21" s="12"/>
      <c r="H21" s="12"/>
      <c r="I21" s="12"/>
      <c r="J21" s="12"/>
      <c r="K21" s="12"/>
    </row>
    <row r="22" spans="2:13" x14ac:dyDescent="0.25">
      <c r="B22" s="116" t="s">
        <v>173</v>
      </c>
    </row>
    <row r="23" spans="2:13" x14ac:dyDescent="0.25">
      <c r="B23" s="116" t="s">
        <v>180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E15" sqref="E15"/>
    </sheetView>
  </sheetViews>
  <sheetFormatPr defaultRowHeight="15" x14ac:dyDescent="0.25"/>
  <cols>
    <col min="2" max="2" width="17.5703125" customWidth="1"/>
  </cols>
  <sheetData>
    <row r="1" spans="1:11" x14ac:dyDescent="0.25">
      <c r="A1" s="69" t="s">
        <v>142</v>
      </c>
    </row>
    <row r="2" spans="1:11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75" x14ac:dyDescent="0.25">
      <c r="B4" s="17" t="s">
        <v>102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24" t="s">
        <v>39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5" t="s">
        <v>29</v>
      </c>
      <c r="C6" s="15">
        <v>6101325</v>
      </c>
      <c r="D6" s="15">
        <v>5998175</v>
      </c>
      <c r="E6" s="15">
        <v>7095803</v>
      </c>
      <c r="F6" s="15">
        <v>7337536</v>
      </c>
      <c r="G6" s="15">
        <v>7803226</v>
      </c>
      <c r="H6" s="15">
        <v>9082349</v>
      </c>
      <c r="I6" s="15">
        <v>10220750</v>
      </c>
      <c r="J6" s="15">
        <v>10504587</v>
      </c>
      <c r="K6" s="15">
        <v>9813661</v>
      </c>
    </row>
    <row r="7" spans="1:11" x14ac:dyDescent="0.25">
      <c r="B7" s="5" t="s">
        <v>30</v>
      </c>
      <c r="C7" s="15">
        <v>62889</v>
      </c>
      <c r="D7" s="15">
        <v>63971</v>
      </c>
      <c r="E7" s="15">
        <v>64651</v>
      </c>
      <c r="F7" s="15">
        <v>68577</v>
      </c>
      <c r="G7" s="15">
        <v>71339</v>
      </c>
      <c r="H7" s="15">
        <v>72985</v>
      </c>
      <c r="I7" s="15">
        <v>67126</v>
      </c>
      <c r="J7" s="15">
        <v>45987</v>
      </c>
      <c r="K7" s="15">
        <v>44462</v>
      </c>
    </row>
    <row r="8" spans="1:11" x14ac:dyDescent="0.25">
      <c r="B8" s="5" t="s">
        <v>31</v>
      </c>
      <c r="C8" s="15">
        <v>14413</v>
      </c>
      <c r="D8" s="15">
        <v>16774</v>
      </c>
      <c r="E8" s="15">
        <v>17322</v>
      </c>
      <c r="F8" s="15">
        <v>18420</v>
      </c>
      <c r="G8" s="15">
        <v>19428</v>
      </c>
      <c r="H8" s="15">
        <v>23406</v>
      </c>
      <c r="I8" s="15">
        <v>24143</v>
      </c>
      <c r="J8" s="15">
        <v>19796</v>
      </c>
      <c r="K8" s="15">
        <v>20152</v>
      </c>
    </row>
    <row r="9" spans="1:11" x14ac:dyDescent="0.25">
      <c r="B9" s="3" t="s">
        <v>38</v>
      </c>
      <c r="C9" s="16">
        <v>6178627</v>
      </c>
      <c r="D9" s="16">
        <v>6078920</v>
      </c>
      <c r="E9" s="16">
        <v>7177776</v>
      </c>
      <c r="F9" s="16">
        <v>7424533</v>
      </c>
      <c r="G9" s="16">
        <v>7893993</v>
      </c>
      <c r="H9" s="16">
        <v>9178740</v>
      </c>
      <c r="I9" s="16">
        <v>10312019</v>
      </c>
      <c r="J9" s="16">
        <v>10570370</v>
      </c>
      <c r="K9" s="16">
        <f>K6+K7+K8</f>
        <v>9878275</v>
      </c>
    </row>
    <row r="10" spans="1:1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86" t="s">
        <v>40</v>
      </c>
      <c r="C11" s="87"/>
      <c r="D11" s="87"/>
      <c r="E11" s="87"/>
      <c r="F11" s="59"/>
      <c r="G11" s="59"/>
      <c r="H11" s="59"/>
      <c r="I11" s="59"/>
      <c r="J11" s="59"/>
      <c r="K11" s="12"/>
    </row>
    <row r="12" spans="1:11" x14ac:dyDescent="0.25">
      <c r="B12" s="85" t="s">
        <v>207</v>
      </c>
      <c r="C12" s="59"/>
      <c r="D12" s="59"/>
      <c r="E12" s="59"/>
      <c r="F12" s="59"/>
      <c r="G12" s="59"/>
      <c r="H12" s="59"/>
      <c r="I12" s="59"/>
      <c r="J12" s="59"/>
      <c r="K12" s="12"/>
    </row>
    <row r="13" spans="1:11" x14ac:dyDescent="0.25">
      <c r="B13" s="85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69" t="s">
        <v>142</v>
      </c>
    </row>
    <row r="2" spans="1:11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2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K3" s="8"/>
    </row>
    <row r="4" spans="1:11" ht="15.75" customHeight="1" x14ac:dyDescent="0.25">
      <c r="B4" s="17" t="s">
        <v>144</v>
      </c>
      <c r="C4" s="12"/>
      <c r="D4" s="12"/>
      <c r="E4" s="12"/>
      <c r="F4" s="12"/>
      <c r="G4" s="12"/>
      <c r="H4" s="12"/>
      <c r="I4" s="12"/>
      <c r="J4" s="12"/>
      <c r="K4" s="8"/>
    </row>
    <row r="5" spans="1:11" ht="18.75" customHeight="1" x14ac:dyDescent="0.25">
      <c r="B5" s="24" t="s">
        <v>41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29</v>
      </c>
      <c r="C6" s="15">
        <v>3266663</v>
      </c>
      <c r="D6" s="15">
        <v>3375204</v>
      </c>
      <c r="E6" s="15">
        <v>4257391</v>
      </c>
      <c r="F6" s="15">
        <v>4623885</v>
      </c>
      <c r="G6" s="15">
        <v>5143615</v>
      </c>
      <c r="H6" s="15">
        <v>6270328</v>
      </c>
      <c r="I6" s="15">
        <v>7050540</v>
      </c>
      <c r="J6" s="15">
        <v>7385092</v>
      </c>
      <c r="K6" s="15">
        <v>7084709</v>
      </c>
    </row>
    <row r="7" spans="1:11" x14ac:dyDescent="0.25">
      <c r="B7" s="27" t="s">
        <v>30</v>
      </c>
      <c r="C7" s="15">
        <v>1494</v>
      </c>
      <c r="D7" s="15">
        <v>1256</v>
      </c>
      <c r="E7" s="15">
        <v>1461</v>
      </c>
      <c r="F7" s="15">
        <v>3280</v>
      </c>
      <c r="G7" s="15">
        <v>4503</v>
      </c>
      <c r="H7" s="15">
        <v>4223</v>
      </c>
      <c r="I7" s="15">
        <v>4972</v>
      </c>
      <c r="J7" s="15">
        <v>1414</v>
      </c>
      <c r="K7" s="15">
        <v>4867</v>
      </c>
    </row>
    <row r="8" spans="1:11" x14ac:dyDescent="0.25">
      <c r="B8" s="27" t="s">
        <v>31</v>
      </c>
      <c r="C8" s="15">
        <v>324</v>
      </c>
      <c r="D8" s="15">
        <v>397</v>
      </c>
      <c r="E8" s="15">
        <v>537</v>
      </c>
      <c r="F8" s="15">
        <v>741</v>
      </c>
      <c r="G8" s="15">
        <v>983</v>
      </c>
      <c r="H8" s="15">
        <v>1113</v>
      </c>
      <c r="I8" s="15">
        <v>1306</v>
      </c>
      <c r="J8" s="15">
        <v>16</v>
      </c>
      <c r="K8" s="15">
        <v>1381</v>
      </c>
    </row>
    <row r="9" spans="1:11" x14ac:dyDescent="0.25">
      <c r="B9" s="28" t="s">
        <v>9</v>
      </c>
      <c r="C9" s="26">
        <v>3268481</v>
      </c>
      <c r="D9" s="26">
        <v>3376857</v>
      </c>
      <c r="E9" s="26">
        <v>4259389</v>
      </c>
      <c r="F9" s="26">
        <v>4627906</v>
      </c>
      <c r="G9" s="26">
        <v>5149101</v>
      </c>
      <c r="H9" s="26">
        <v>6275664</v>
      </c>
      <c r="I9" s="26">
        <v>7056818</v>
      </c>
      <c r="J9" s="26">
        <v>7386522</v>
      </c>
      <c r="K9" s="26">
        <f>K6+K7+K8</f>
        <v>7090957</v>
      </c>
    </row>
    <row r="10" spans="1:11" ht="16.5" customHeight="1" x14ac:dyDescent="0.25">
      <c r="B10" s="24" t="s">
        <v>42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25">
      <c r="B11" s="27" t="s">
        <v>29</v>
      </c>
      <c r="C11" s="15">
        <v>2084749</v>
      </c>
      <c r="D11" s="15">
        <v>2016212</v>
      </c>
      <c r="E11" s="15">
        <v>2228987</v>
      </c>
      <c r="F11" s="15">
        <v>2165165</v>
      </c>
      <c r="G11" s="15">
        <v>2130859</v>
      </c>
      <c r="H11" s="15">
        <v>2295707</v>
      </c>
      <c r="I11" s="15">
        <v>2577580</v>
      </c>
      <c r="J11" s="15">
        <v>2553450</v>
      </c>
      <c r="K11" s="15">
        <v>2253217</v>
      </c>
    </row>
    <row r="12" spans="1:11" x14ac:dyDescent="0.25">
      <c r="B12" s="27" t="s">
        <v>30</v>
      </c>
      <c r="C12" s="15">
        <v>6454</v>
      </c>
      <c r="D12" s="15">
        <v>6950</v>
      </c>
      <c r="E12" s="15">
        <v>8458</v>
      </c>
      <c r="F12" s="15">
        <v>10720</v>
      </c>
      <c r="G12" s="15">
        <v>12266</v>
      </c>
      <c r="H12" s="15">
        <v>13852</v>
      </c>
      <c r="I12" s="15">
        <v>14729</v>
      </c>
      <c r="J12" s="15">
        <v>11742</v>
      </c>
      <c r="K12" s="15">
        <v>16744</v>
      </c>
    </row>
    <row r="13" spans="1:11" x14ac:dyDescent="0.25">
      <c r="B13" s="27" t="s">
        <v>31</v>
      </c>
      <c r="C13" s="15">
        <v>724</v>
      </c>
      <c r="D13" s="15">
        <v>869</v>
      </c>
      <c r="E13" s="15">
        <v>963</v>
      </c>
      <c r="F13" s="15">
        <v>1102</v>
      </c>
      <c r="G13" s="15">
        <v>1323</v>
      </c>
      <c r="H13" s="15">
        <v>1429</v>
      </c>
      <c r="I13" s="15">
        <v>1103</v>
      </c>
      <c r="J13" s="15">
        <v>109</v>
      </c>
      <c r="K13" s="15">
        <v>983</v>
      </c>
    </row>
    <row r="14" spans="1:11" x14ac:dyDescent="0.25">
      <c r="B14" s="28" t="s">
        <v>9</v>
      </c>
      <c r="C14" s="26">
        <v>2091927</v>
      </c>
      <c r="D14" s="26">
        <v>2024031</v>
      </c>
      <c r="E14" s="26">
        <v>2238408</v>
      </c>
      <c r="F14" s="26">
        <v>2176987</v>
      </c>
      <c r="G14" s="26">
        <v>2144448</v>
      </c>
      <c r="H14" s="26">
        <v>2310988</v>
      </c>
      <c r="I14" s="26">
        <v>2593412</v>
      </c>
      <c r="J14" s="26">
        <v>2565301</v>
      </c>
      <c r="K14" s="26">
        <f>K11+K12+K13</f>
        <v>2270944</v>
      </c>
    </row>
    <row r="15" spans="1:11" ht="15.75" customHeight="1" x14ac:dyDescent="0.25">
      <c r="B15" s="24" t="s">
        <v>43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25">
      <c r="B16" s="27" t="s">
        <v>29</v>
      </c>
      <c r="C16" s="15">
        <v>749913</v>
      </c>
      <c r="D16" s="15">
        <v>606759</v>
      </c>
      <c r="E16" s="15">
        <v>609425</v>
      </c>
      <c r="F16" s="15">
        <v>548486</v>
      </c>
      <c r="G16" s="15">
        <v>528752</v>
      </c>
      <c r="H16" s="15">
        <v>516314</v>
      </c>
      <c r="I16" s="15">
        <v>592630</v>
      </c>
      <c r="J16" s="15">
        <v>566045</v>
      </c>
      <c r="K16" s="15">
        <v>475735</v>
      </c>
    </row>
    <row r="17" spans="1:11" x14ac:dyDescent="0.25">
      <c r="B17" s="27" t="s">
        <v>30</v>
      </c>
      <c r="C17" s="15">
        <v>54941</v>
      </c>
      <c r="D17" s="15">
        <v>55765</v>
      </c>
      <c r="E17" s="15">
        <v>54732</v>
      </c>
      <c r="F17" s="15">
        <v>54577</v>
      </c>
      <c r="G17" s="15">
        <v>54570</v>
      </c>
      <c r="H17" s="15">
        <v>54910</v>
      </c>
      <c r="I17" s="15">
        <v>47425</v>
      </c>
      <c r="J17" s="15">
        <v>32831</v>
      </c>
      <c r="K17" s="15">
        <v>22851</v>
      </c>
    </row>
    <row r="18" spans="1:11" x14ac:dyDescent="0.25">
      <c r="B18" s="27" t="s">
        <v>31</v>
      </c>
      <c r="C18" s="15">
        <v>13365</v>
      </c>
      <c r="D18" s="15">
        <v>15508</v>
      </c>
      <c r="E18" s="15">
        <v>15822</v>
      </c>
      <c r="F18" s="15">
        <v>16577</v>
      </c>
      <c r="G18" s="15">
        <v>17122</v>
      </c>
      <c r="H18" s="15">
        <v>20864</v>
      </c>
      <c r="I18" s="15">
        <v>21734</v>
      </c>
      <c r="J18" s="15">
        <v>19671</v>
      </c>
      <c r="K18" s="15">
        <v>17788</v>
      </c>
    </row>
    <row r="19" spans="1:11" x14ac:dyDescent="0.25">
      <c r="B19" s="28" t="s">
        <v>9</v>
      </c>
      <c r="C19" s="26">
        <v>818219</v>
      </c>
      <c r="D19" s="26">
        <v>678032</v>
      </c>
      <c r="E19" s="26">
        <v>679979</v>
      </c>
      <c r="F19" s="26">
        <v>619640</v>
      </c>
      <c r="G19" s="26">
        <v>600444</v>
      </c>
      <c r="H19" s="26">
        <v>592088</v>
      </c>
      <c r="I19" s="26">
        <v>661789</v>
      </c>
      <c r="J19" s="26">
        <v>618547</v>
      </c>
      <c r="K19" s="26">
        <f>K16+K17+K18</f>
        <v>516374</v>
      </c>
    </row>
    <row r="20" spans="1:11" x14ac:dyDescent="0.25"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25">
      <c r="A21" s="85"/>
      <c r="B21" s="86" t="s">
        <v>40</v>
      </c>
      <c r="C21" s="87"/>
      <c r="D21" s="87"/>
      <c r="E21" s="87"/>
      <c r="F21" s="12"/>
      <c r="G21" s="12"/>
      <c r="H21" s="12"/>
      <c r="I21" s="12"/>
      <c r="J21" s="12"/>
    </row>
    <row r="22" spans="1:11" x14ac:dyDescent="0.25">
      <c r="B22" s="85" t="s">
        <v>207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1.1 Quantidade de EFPC EAPC</vt:lpstr>
      <vt:lpstr>1.2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Admin</cp:lastModifiedBy>
  <dcterms:created xsi:type="dcterms:W3CDTF">2019-09-23T18:03:55Z</dcterms:created>
  <dcterms:modified xsi:type="dcterms:W3CDTF">2020-07-22T14:49:43Z</dcterms:modified>
</cp:coreProperties>
</file>